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270" yWindow="0" windowWidth="12105" windowHeight="11760" tabRatio="753"/>
  </bookViews>
  <sheets>
    <sheet name="Калькулятор" sheetId="1" r:id="rId1"/>
    <sheet name="Реминерализатор" sheetId="5" r:id="rId2"/>
    <sheet name="График" sheetId="2" r:id="rId3"/>
    <sheet name="Дневник" sheetId="3" r:id="rId4"/>
    <sheet name="Данные" sheetId="6" state="hidden" r:id="rId5"/>
  </sheets>
  <calcPr calcId="125725"/>
</workbook>
</file>

<file path=xl/calcChain.xml><?xml version="1.0" encoding="utf-8"?>
<calcChain xmlns="http://schemas.openxmlformats.org/spreadsheetml/2006/main">
  <c r="I8" i="1"/>
  <c r="J13" i="5"/>
  <c r="Q12" s="1"/>
  <c r="G14" i="1"/>
  <c r="I14" s="1"/>
  <c r="V14" s="1"/>
  <c r="V13" s="1"/>
  <c r="H19"/>
  <c r="G12"/>
  <c r="I12"/>
  <c r="T14" s="1"/>
  <c r="T13" s="1"/>
  <c r="G17"/>
  <c r="I17"/>
  <c r="Y14" s="1"/>
  <c r="Y13" s="1"/>
  <c r="G10"/>
  <c r="I10"/>
  <c r="R14" s="1"/>
  <c r="G9"/>
  <c r="I9" s="1"/>
  <c r="G18"/>
  <c r="I18" s="1"/>
  <c r="Z14" s="1"/>
  <c r="Z13" s="1"/>
  <c r="G4"/>
  <c r="I4" s="1"/>
  <c r="C13" i="6"/>
  <c r="J11" i="5"/>
  <c r="R12"/>
  <c r="J12"/>
  <c r="K12"/>
  <c r="P14" s="1"/>
  <c r="D4" i="3"/>
  <c r="D5"/>
  <c r="A3"/>
  <c r="I13" i="1"/>
  <c r="U14"/>
  <c r="U13" s="1"/>
  <c r="I15"/>
  <c r="W14" s="1"/>
  <c r="W13" s="1"/>
  <c r="I16"/>
  <c r="X14"/>
  <c r="X13" s="1"/>
  <c r="B4" i="3"/>
  <c r="B3"/>
  <c r="H26" i="2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C31"/>
  <c r="C32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L25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A5" i="3"/>
  <c r="D6"/>
  <c r="B5"/>
  <c r="A4"/>
  <c r="B6"/>
  <c r="A6"/>
  <c r="D7"/>
  <c r="A7"/>
  <c r="D8"/>
  <c r="B7"/>
  <c r="D9"/>
  <c r="B8"/>
  <c r="A8"/>
  <c r="A9"/>
  <c r="D10"/>
  <c r="B9"/>
  <c r="D11"/>
  <c r="B10"/>
  <c r="A10"/>
  <c r="A11"/>
  <c r="D12"/>
  <c r="B11"/>
  <c r="D13"/>
  <c r="B12"/>
  <c r="A12"/>
  <c r="A13"/>
  <c r="D14"/>
  <c r="B13"/>
  <c r="D15"/>
  <c r="B14"/>
  <c r="A14"/>
  <c r="A15"/>
  <c r="D16"/>
  <c r="B15"/>
  <c r="D17"/>
  <c r="B16"/>
  <c r="A16"/>
  <c r="A17"/>
  <c r="D18"/>
  <c r="B17"/>
  <c r="D19"/>
  <c r="B18"/>
  <c r="A18"/>
  <c r="A19"/>
  <c r="D20"/>
  <c r="B19"/>
  <c r="D21"/>
  <c r="B20"/>
  <c r="A20"/>
  <c r="A21"/>
  <c r="D22"/>
  <c r="B21"/>
  <c r="D23"/>
  <c r="B22"/>
  <c r="A22"/>
  <c r="A23"/>
  <c r="D24"/>
  <c r="B23"/>
  <c r="D25"/>
  <c r="B24"/>
  <c r="A24"/>
  <c r="A25"/>
  <c r="D26"/>
  <c r="B25"/>
  <c r="D27"/>
  <c r="B26"/>
  <c r="A26"/>
  <c r="A27"/>
  <c r="D28"/>
  <c r="B27"/>
  <c r="D29"/>
  <c r="B28"/>
  <c r="A28"/>
  <c r="A29"/>
  <c r="D30"/>
  <c r="B29"/>
  <c r="D31"/>
  <c r="B30"/>
  <c r="A30"/>
  <c r="A31"/>
  <c r="D32"/>
  <c r="B31"/>
  <c r="D33"/>
  <c r="B32"/>
  <c r="A32"/>
  <c r="A33"/>
  <c r="D34"/>
  <c r="B33"/>
  <c r="D35"/>
  <c r="B34"/>
  <c r="A34"/>
  <c r="A35"/>
  <c r="D36"/>
  <c r="B35"/>
  <c r="D37"/>
  <c r="B36"/>
  <c r="A36"/>
  <c r="A37"/>
  <c r="D38"/>
  <c r="B37"/>
  <c r="D39"/>
  <c r="B38"/>
  <c r="A38"/>
  <c r="A39"/>
  <c r="D40"/>
  <c r="B39"/>
  <c r="D41"/>
  <c r="B40"/>
  <c r="A40"/>
  <c r="A41"/>
  <c r="D42"/>
  <c r="B41"/>
  <c r="D43"/>
  <c r="B42"/>
  <c r="A42"/>
  <c r="A43"/>
  <c r="D44"/>
  <c r="B43"/>
  <c r="D45"/>
  <c r="B44"/>
  <c r="A44"/>
  <c r="A45"/>
  <c r="D46"/>
  <c r="B45"/>
  <c r="D47"/>
  <c r="B46"/>
  <c r="A46"/>
  <c r="A47"/>
  <c r="D48"/>
  <c r="B47"/>
  <c r="D49"/>
  <c r="B48"/>
  <c r="A48"/>
  <c r="A49"/>
  <c r="D50"/>
  <c r="B49"/>
  <c r="D51"/>
  <c r="B50"/>
  <c r="A50"/>
  <c r="A51"/>
  <c r="D52"/>
  <c r="B51"/>
  <c r="D53"/>
  <c r="B52"/>
  <c r="A52"/>
  <c r="A53"/>
  <c r="D54"/>
  <c r="B53"/>
  <c r="D55"/>
  <c r="B54"/>
  <c r="A54"/>
  <c r="A55"/>
  <c r="D56"/>
  <c r="B55"/>
  <c r="D57"/>
  <c r="B56"/>
  <c r="A56"/>
  <c r="A57"/>
  <c r="D58"/>
  <c r="B57"/>
  <c r="D59"/>
  <c r="B58"/>
  <c r="A58"/>
  <c r="A59"/>
  <c r="D60"/>
  <c r="B59"/>
  <c r="D61"/>
  <c r="B60"/>
  <c r="A60"/>
  <c r="A61"/>
  <c r="D62"/>
  <c r="B61"/>
  <c r="D63"/>
  <c r="B62"/>
  <c r="A62"/>
  <c r="A63"/>
  <c r="D64"/>
  <c r="B63"/>
  <c r="D65"/>
  <c r="B64"/>
  <c r="A64"/>
  <c r="A65"/>
  <c r="D66"/>
  <c r="B65"/>
  <c r="D67"/>
  <c r="B66"/>
  <c r="A66"/>
  <c r="A67"/>
  <c r="D68"/>
  <c r="B67"/>
  <c r="D69"/>
  <c r="B68"/>
  <c r="A68"/>
  <c r="A69"/>
  <c r="D70"/>
  <c r="B69"/>
  <c r="D71"/>
  <c r="B70"/>
  <c r="A70"/>
  <c r="A71"/>
  <c r="D72"/>
  <c r="B71"/>
  <c r="D73"/>
  <c r="B72"/>
  <c r="A72"/>
  <c r="A73"/>
  <c r="D74"/>
  <c r="B73"/>
  <c r="D75"/>
  <c r="B74"/>
  <c r="A74"/>
  <c r="A75"/>
  <c r="D76"/>
  <c r="B75"/>
  <c r="D77"/>
  <c r="B76"/>
  <c r="A76"/>
  <c r="A77"/>
  <c r="D78"/>
  <c r="B77"/>
  <c r="D79"/>
  <c r="B78"/>
  <c r="A78"/>
  <c r="A79"/>
  <c r="D80"/>
  <c r="B79"/>
  <c r="D81"/>
  <c r="B80"/>
  <c r="A80"/>
  <c r="A81"/>
  <c r="D82"/>
  <c r="B81"/>
  <c r="D83"/>
  <c r="B82"/>
  <c r="A82"/>
  <c r="A83"/>
  <c r="D84"/>
  <c r="B83"/>
  <c r="D85"/>
  <c r="B84"/>
  <c r="A84"/>
  <c r="A85"/>
  <c r="D86"/>
  <c r="B85"/>
  <c r="D87"/>
  <c r="B86"/>
  <c r="A86"/>
  <c r="A87"/>
  <c r="D88"/>
  <c r="B87"/>
  <c r="D89"/>
  <c r="B88"/>
  <c r="A88"/>
  <c r="A89"/>
  <c r="D90"/>
  <c r="B89"/>
  <c r="D91"/>
  <c r="B90"/>
  <c r="A90"/>
  <c r="A91"/>
  <c r="D92"/>
  <c r="B91"/>
  <c r="D93"/>
  <c r="B92"/>
  <c r="A92"/>
  <c r="A93"/>
  <c r="D94"/>
  <c r="B93"/>
  <c r="D95"/>
  <c r="B94"/>
  <c r="A94"/>
  <c r="A95"/>
  <c r="D96"/>
  <c r="B95"/>
  <c r="D97"/>
  <c r="B96"/>
  <c r="A96"/>
  <c r="A97"/>
  <c r="D98"/>
  <c r="B97"/>
  <c r="D99"/>
  <c r="B98"/>
  <c r="A98"/>
  <c r="A99"/>
  <c r="D100"/>
  <c r="B99"/>
  <c r="D101"/>
  <c r="B100"/>
  <c r="A100"/>
  <c r="A101"/>
  <c r="D102"/>
  <c r="B101"/>
  <c r="D103"/>
  <c r="B102"/>
  <c r="A102"/>
  <c r="A103"/>
  <c r="D104"/>
  <c r="B103"/>
  <c r="D105"/>
  <c r="B104"/>
  <c r="A104"/>
  <c r="A105"/>
  <c r="D106"/>
  <c r="B105"/>
  <c r="D107"/>
  <c r="B106"/>
  <c r="A106"/>
  <c r="A107"/>
  <c r="D108"/>
  <c r="B107"/>
  <c r="D109"/>
  <c r="B108"/>
  <c r="A108"/>
  <c r="A109"/>
  <c r="D110"/>
  <c r="B109"/>
  <c r="D111"/>
  <c r="B110"/>
  <c r="A110"/>
  <c r="A111"/>
  <c r="D112"/>
  <c r="B111"/>
  <c r="D113"/>
  <c r="B112"/>
  <c r="A112"/>
  <c r="A113"/>
  <c r="D114"/>
  <c r="B113"/>
  <c r="D115"/>
  <c r="B114"/>
  <c r="A114"/>
  <c r="A115"/>
  <c r="D116"/>
  <c r="B115"/>
  <c r="D117"/>
  <c r="B116"/>
  <c r="A116"/>
  <c r="A117"/>
  <c r="D118"/>
  <c r="B117"/>
  <c r="D119"/>
  <c r="B118"/>
  <c r="A118"/>
  <c r="A119"/>
  <c r="D120"/>
  <c r="B119"/>
  <c r="D121"/>
  <c r="B120"/>
  <c r="A120"/>
  <c r="A121"/>
  <c r="D122"/>
  <c r="B121"/>
  <c r="D123"/>
  <c r="B122"/>
  <c r="A122"/>
  <c r="A123"/>
  <c r="D124"/>
  <c r="B123"/>
  <c r="D125"/>
  <c r="B124"/>
  <c r="A124"/>
  <c r="A125"/>
  <c r="D126"/>
  <c r="B125"/>
  <c r="D127"/>
  <c r="B126"/>
  <c r="A126"/>
  <c r="A127"/>
  <c r="D128"/>
  <c r="B127"/>
  <c r="D129"/>
  <c r="B128"/>
  <c r="A128"/>
  <c r="A129"/>
  <c r="D130"/>
  <c r="B129"/>
  <c r="D131"/>
  <c r="B130"/>
  <c r="A130"/>
  <c r="A131"/>
  <c r="D132"/>
  <c r="B131"/>
  <c r="D133"/>
  <c r="B132"/>
  <c r="A132"/>
  <c r="A133"/>
  <c r="B133"/>
  <c r="D134"/>
  <c r="D135"/>
  <c r="B134"/>
  <c r="A134"/>
  <c r="A135"/>
  <c r="D136"/>
  <c r="B135"/>
  <c r="D137"/>
  <c r="B136"/>
  <c r="A136"/>
  <c r="A137"/>
  <c r="B137"/>
  <c r="D138"/>
  <c r="D139"/>
  <c r="B138"/>
  <c r="A138"/>
  <c r="A139"/>
  <c r="D140"/>
  <c r="B139"/>
  <c r="D141"/>
  <c r="B140"/>
  <c r="A140"/>
  <c r="A141"/>
  <c r="B141"/>
  <c r="D142"/>
  <c r="D143"/>
  <c r="B142"/>
  <c r="A142"/>
  <c r="A143"/>
  <c r="D144"/>
  <c r="B143"/>
  <c r="D145"/>
  <c r="B144"/>
  <c r="A144"/>
  <c r="A145"/>
  <c r="B145"/>
  <c r="D146"/>
  <c r="D147"/>
  <c r="B146"/>
  <c r="A146"/>
  <c r="A147"/>
  <c r="D148"/>
  <c r="B147"/>
  <c r="D149"/>
  <c r="B148"/>
  <c r="A148"/>
  <c r="A149"/>
  <c r="B149"/>
  <c r="D150"/>
  <c r="D151"/>
  <c r="B150"/>
  <c r="A150"/>
  <c r="A151"/>
  <c r="D152"/>
  <c r="B151"/>
  <c r="D153"/>
  <c r="B152"/>
  <c r="A152"/>
  <c r="A153"/>
  <c r="B153"/>
  <c r="D154"/>
  <c r="D155"/>
  <c r="B154"/>
  <c r="A154"/>
  <c r="A155"/>
  <c r="D156"/>
  <c r="B155"/>
  <c r="D157"/>
  <c r="B156"/>
  <c r="A156"/>
  <c r="A157"/>
  <c r="B157"/>
  <c r="D158"/>
  <c r="D159"/>
  <c r="B158"/>
  <c r="A158"/>
  <c r="A159"/>
  <c r="D160"/>
  <c r="B159"/>
  <c r="D161"/>
  <c r="B160"/>
  <c r="A160"/>
  <c r="A161"/>
  <c r="B161"/>
  <c r="D162"/>
  <c r="D163"/>
  <c r="B162"/>
  <c r="A162"/>
  <c r="A163"/>
  <c r="D164"/>
  <c r="B163"/>
  <c r="D165"/>
  <c r="B164"/>
  <c r="A164"/>
  <c r="A165"/>
  <c r="B165"/>
  <c r="D166"/>
  <c r="D167"/>
  <c r="B166"/>
  <c r="A166"/>
  <c r="A167"/>
  <c r="D168"/>
  <c r="B167"/>
  <c r="D169"/>
  <c r="B168"/>
  <c r="A168"/>
  <c r="A169"/>
  <c r="B169"/>
  <c r="D170"/>
  <c r="D171"/>
  <c r="B170"/>
  <c r="A170"/>
  <c r="A171"/>
  <c r="D172"/>
  <c r="B171"/>
  <c r="D173"/>
  <c r="B172"/>
  <c r="A172"/>
  <c r="A173"/>
  <c r="B173"/>
  <c r="D174"/>
  <c r="D175"/>
  <c r="B174"/>
  <c r="A174"/>
  <c r="A175"/>
  <c r="D176"/>
  <c r="B175"/>
  <c r="D177"/>
  <c r="B176"/>
  <c r="A176"/>
  <c r="A177"/>
  <c r="D178"/>
  <c r="B177"/>
  <c r="D179"/>
  <c r="B178"/>
  <c r="A178"/>
  <c r="A179"/>
  <c r="D180"/>
  <c r="B179"/>
  <c r="D181"/>
  <c r="B180"/>
  <c r="A180"/>
  <c r="A181"/>
  <c r="D182"/>
  <c r="B181"/>
  <c r="D183"/>
  <c r="B182"/>
  <c r="A182"/>
  <c r="A183"/>
  <c r="D184"/>
  <c r="B183"/>
  <c r="D185"/>
  <c r="B184"/>
  <c r="A184"/>
  <c r="A185"/>
  <c r="D186"/>
  <c r="B185"/>
  <c r="D187"/>
  <c r="B186"/>
  <c r="A186"/>
  <c r="A187"/>
  <c r="D188"/>
  <c r="B187"/>
  <c r="D189"/>
  <c r="B188"/>
  <c r="A188"/>
  <c r="A189"/>
  <c r="D190"/>
  <c r="B189"/>
  <c r="D191"/>
  <c r="B190"/>
  <c r="A190"/>
  <c r="A191"/>
  <c r="D192"/>
  <c r="B191"/>
  <c r="D193"/>
  <c r="B192"/>
  <c r="A192"/>
  <c r="A193"/>
  <c r="D194"/>
  <c r="B193"/>
  <c r="D195"/>
  <c r="B194"/>
  <c r="A194"/>
  <c r="A195"/>
  <c r="D196"/>
  <c r="B195"/>
  <c r="D197"/>
  <c r="B196"/>
  <c r="A196"/>
  <c r="A197"/>
  <c r="D198"/>
  <c r="B197"/>
  <c r="D199"/>
  <c r="B198"/>
  <c r="A198"/>
  <c r="A199"/>
  <c r="D200"/>
  <c r="B199"/>
  <c r="D201"/>
  <c r="B200"/>
  <c r="A200"/>
  <c r="A201"/>
  <c r="D202"/>
  <c r="B201"/>
  <c r="D203"/>
  <c r="B202"/>
  <c r="A202"/>
  <c r="A203"/>
  <c r="D204"/>
  <c r="B203"/>
  <c r="D205"/>
  <c r="B204"/>
  <c r="A204"/>
  <c r="A205"/>
  <c r="D206"/>
  <c r="B205"/>
  <c r="D207"/>
  <c r="B206"/>
  <c r="A206"/>
  <c r="A207"/>
  <c r="D208"/>
  <c r="B207"/>
  <c r="D209"/>
  <c r="B208"/>
  <c r="A208"/>
  <c r="A209"/>
  <c r="D210"/>
  <c r="B209"/>
  <c r="D211"/>
  <c r="B210"/>
  <c r="A210"/>
  <c r="A211"/>
  <c r="D212"/>
  <c r="B211"/>
  <c r="D213"/>
  <c r="B212"/>
  <c r="A212"/>
  <c r="A213"/>
  <c r="D214"/>
  <c r="B213"/>
  <c r="D215"/>
  <c r="B214"/>
  <c r="A214"/>
  <c r="A215"/>
  <c r="D216"/>
  <c r="B215"/>
  <c r="D217"/>
  <c r="B216"/>
  <c r="A216"/>
  <c r="A217"/>
  <c r="D218"/>
  <c r="B217"/>
  <c r="D219"/>
  <c r="B218"/>
  <c r="A218"/>
  <c r="A219"/>
  <c r="D220"/>
  <c r="B219"/>
  <c r="D221"/>
  <c r="B220"/>
  <c r="A220"/>
  <c r="A221"/>
  <c r="D222"/>
  <c r="B221"/>
  <c r="D223"/>
  <c r="B222"/>
  <c r="A222"/>
  <c r="A223"/>
  <c r="D224"/>
  <c r="B223"/>
  <c r="D225"/>
  <c r="B224"/>
  <c r="A224"/>
  <c r="A225"/>
  <c r="D226"/>
  <c r="B225"/>
  <c r="D227"/>
  <c r="B226"/>
  <c r="A226"/>
  <c r="A227"/>
  <c r="D228"/>
  <c r="B227"/>
  <c r="D229"/>
  <c r="B228"/>
  <c r="A228"/>
  <c r="A229"/>
  <c r="D230"/>
  <c r="B229"/>
  <c r="D231"/>
  <c r="B230"/>
  <c r="A230"/>
  <c r="A231"/>
  <c r="D232"/>
  <c r="B231"/>
  <c r="D233"/>
  <c r="B232"/>
  <c r="A232"/>
  <c r="A233"/>
  <c r="D234"/>
  <c r="B233"/>
  <c r="D235"/>
  <c r="B234"/>
  <c r="A234"/>
  <c r="A235"/>
  <c r="D236"/>
  <c r="B235"/>
  <c r="D237"/>
  <c r="B236"/>
  <c r="A236"/>
  <c r="A237"/>
  <c r="D238"/>
  <c r="B237"/>
  <c r="D239"/>
  <c r="B238"/>
  <c r="A238"/>
  <c r="A239"/>
  <c r="D240"/>
  <c r="B239"/>
  <c r="D241"/>
  <c r="B240"/>
  <c r="A240"/>
  <c r="A241"/>
  <c r="D242"/>
  <c r="B241"/>
  <c r="D243"/>
  <c r="B242"/>
  <c r="A242"/>
  <c r="A243"/>
  <c r="D244"/>
  <c r="B243"/>
  <c r="D245"/>
  <c r="B244"/>
  <c r="A244"/>
  <c r="A245"/>
  <c r="D246"/>
  <c r="B245"/>
  <c r="D247"/>
  <c r="B246"/>
  <c r="A246"/>
  <c r="A247"/>
  <c r="D248"/>
  <c r="B247"/>
  <c r="D249"/>
  <c r="B248"/>
  <c r="A248"/>
  <c r="A249"/>
  <c r="D250"/>
  <c r="B249"/>
  <c r="D251"/>
  <c r="B250"/>
  <c r="A250"/>
  <c r="A251"/>
  <c r="D252"/>
  <c r="B251"/>
  <c r="D253"/>
  <c r="B252"/>
  <c r="A252"/>
  <c r="A253"/>
  <c r="D254"/>
  <c r="B253"/>
  <c r="D255"/>
  <c r="B254"/>
  <c r="A254"/>
  <c r="A255"/>
  <c r="D256"/>
  <c r="B255"/>
  <c r="D257"/>
  <c r="B256"/>
  <c r="A256"/>
  <c r="A257"/>
  <c r="D258"/>
  <c r="B257"/>
  <c r="D259"/>
  <c r="B258"/>
  <c r="A258"/>
  <c r="A259"/>
  <c r="D260"/>
  <c r="B259"/>
  <c r="D261"/>
  <c r="B260"/>
  <c r="A260"/>
  <c r="A261"/>
  <c r="D262"/>
  <c r="B261"/>
  <c r="D263"/>
  <c r="B262"/>
  <c r="A262"/>
  <c r="A263"/>
  <c r="D264"/>
  <c r="B263"/>
  <c r="D265"/>
  <c r="B264"/>
  <c r="A264"/>
  <c r="A265"/>
  <c r="D266"/>
  <c r="B265"/>
  <c r="D267"/>
  <c r="B266"/>
  <c r="A266"/>
  <c r="A267"/>
  <c r="D268"/>
  <c r="B267"/>
  <c r="D269"/>
  <c r="B268"/>
  <c r="A268"/>
  <c r="A269"/>
  <c r="D270"/>
  <c r="B269"/>
  <c r="D271"/>
  <c r="B270"/>
  <c r="A270"/>
  <c r="A271"/>
  <c r="D272"/>
  <c r="B271"/>
  <c r="D273"/>
  <c r="B272"/>
  <c r="A272"/>
  <c r="A273"/>
  <c r="D274"/>
  <c r="B273"/>
  <c r="D275"/>
  <c r="B274"/>
  <c r="A274"/>
  <c r="A275"/>
  <c r="D276"/>
  <c r="B275"/>
  <c r="D277"/>
  <c r="B276"/>
  <c r="A276"/>
  <c r="A277"/>
  <c r="D278"/>
  <c r="B277"/>
  <c r="D279"/>
  <c r="B278"/>
  <c r="A278"/>
  <c r="A279"/>
  <c r="D280"/>
  <c r="B279"/>
  <c r="D281"/>
  <c r="B280"/>
  <c r="A280"/>
  <c r="A281"/>
  <c r="D282"/>
  <c r="B281"/>
  <c r="D283"/>
  <c r="B282"/>
  <c r="A282"/>
  <c r="A283"/>
  <c r="D284"/>
  <c r="B283"/>
  <c r="D285"/>
  <c r="B284"/>
  <c r="A284"/>
  <c r="A285"/>
  <c r="D286"/>
  <c r="B285"/>
  <c r="D287"/>
  <c r="B286"/>
  <c r="A286"/>
  <c r="A287"/>
  <c r="D288"/>
  <c r="B287"/>
  <c r="D289"/>
  <c r="B288"/>
  <c r="A288"/>
  <c r="A289"/>
  <c r="D290"/>
  <c r="B289"/>
  <c r="D291"/>
  <c r="B290"/>
  <c r="A290"/>
  <c r="A291"/>
  <c r="D292"/>
  <c r="B291"/>
  <c r="D293"/>
  <c r="B292"/>
  <c r="A292"/>
  <c r="A293"/>
  <c r="D294"/>
  <c r="B293"/>
  <c r="D295"/>
  <c r="B294"/>
  <c r="A294"/>
  <c r="A295"/>
  <c r="D296"/>
  <c r="B295"/>
  <c r="D297"/>
  <c r="B296"/>
  <c r="A296"/>
  <c r="A297"/>
  <c r="D298"/>
  <c r="B297"/>
  <c r="D299"/>
  <c r="B298"/>
  <c r="A298"/>
  <c r="A299"/>
  <c r="D300"/>
  <c r="B299"/>
  <c r="D301"/>
  <c r="B300"/>
  <c r="A300"/>
  <c r="A301"/>
  <c r="D302"/>
  <c r="B301"/>
  <c r="D303"/>
  <c r="B302"/>
  <c r="A302"/>
  <c r="A303"/>
  <c r="D304"/>
  <c r="B303"/>
  <c r="D305"/>
  <c r="B304"/>
  <c r="A304"/>
  <c r="A305"/>
  <c r="D306"/>
  <c r="B305"/>
  <c r="D307"/>
  <c r="B306"/>
  <c r="A306"/>
  <c r="A307"/>
  <c r="D308"/>
  <c r="B307"/>
  <c r="D309"/>
  <c r="B308"/>
  <c r="A308"/>
  <c r="A309"/>
  <c r="D310"/>
  <c r="B309"/>
  <c r="D311"/>
  <c r="B310"/>
  <c r="A310"/>
  <c r="A311"/>
  <c r="D312"/>
  <c r="B311"/>
  <c r="D313"/>
  <c r="B312"/>
  <c r="A312"/>
  <c r="A313"/>
  <c r="D314"/>
  <c r="B313"/>
  <c r="D315"/>
  <c r="B314"/>
  <c r="A314"/>
  <c r="A315"/>
  <c r="D316"/>
  <c r="B315"/>
  <c r="D317"/>
  <c r="B316"/>
  <c r="A316"/>
  <c r="A317"/>
  <c r="D318"/>
  <c r="B317"/>
  <c r="D319"/>
  <c r="B318"/>
  <c r="A318"/>
  <c r="A319"/>
  <c r="D320"/>
  <c r="B319"/>
  <c r="D321"/>
  <c r="B320"/>
  <c r="A320"/>
  <c r="A321"/>
  <c r="D322"/>
  <c r="B321"/>
  <c r="D323"/>
  <c r="B322"/>
  <c r="A322"/>
  <c r="A323"/>
  <c r="D324"/>
  <c r="B323"/>
  <c r="D325"/>
  <c r="B324"/>
  <c r="A324"/>
  <c r="A325"/>
  <c r="B325"/>
  <c r="D326"/>
  <c r="D327"/>
  <c r="B326"/>
  <c r="A326"/>
  <c r="A327"/>
  <c r="D328"/>
  <c r="B327"/>
  <c r="D329"/>
  <c r="B328"/>
  <c r="A328"/>
  <c r="A329"/>
  <c r="B329"/>
  <c r="D330"/>
  <c r="D331"/>
  <c r="B330"/>
  <c r="A330"/>
  <c r="D332"/>
  <c r="B331"/>
  <c r="A331"/>
  <c r="A332"/>
  <c r="D333"/>
  <c r="B332"/>
  <c r="D334"/>
  <c r="B333"/>
  <c r="A333"/>
  <c r="A334"/>
  <c r="D335"/>
  <c r="B334"/>
  <c r="D336"/>
  <c r="B335"/>
  <c r="A335"/>
  <c r="A336"/>
  <c r="D337"/>
  <c r="B336"/>
  <c r="D338"/>
  <c r="B337"/>
  <c r="A337"/>
  <c r="A338"/>
  <c r="D339"/>
  <c r="B338"/>
  <c r="D340"/>
  <c r="B339"/>
  <c r="A339"/>
  <c r="A340"/>
  <c r="D341"/>
  <c r="B340"/>
  <c r="D342"/>
  <c r="B341"/>
  <c r="A341"/>
  <c r="A342"/>
  <c r="D343"/>
  <c r="B342"/>
  <c r="D344"/>
  <c r="B343"/>
  <c r="A343"/>
  <c r="A344"/>
  <c r="D345"/>
  <c r="B344"/>
  <c r="D346"/>
  <c r="B345"/>
  <c r="A345"/>
  <c r="A346"/>
  <c r="D347"/>
  <c r="B346"/>
  <c r="D348"/>
  <c r="B347"/>
  <c r="A347"/>
  <c r="A348"/>
  <c r="D349"/>
  <c r="B348"/>
  <c r="D350"/>
  <c r="B349"/>
  <c r="A349"/>
  <c r="A350"/>
  <c r="D351"/>
  <c r="B350"/>
  <c r="D352"/>
  <c r="B351"/>
  <c r="A351"/>
  <c r="A352"/>
  <c r="D353"/>
  <c r="B352"/>
  <c r="D354"/>
  <c r="B353"/>
  <c r="A353"/>
  <c r="A354"/>
  <c r="D355"/>
  <c r="B354"/>
  <c r="D356"/>
  <c r="B355"/>
  <c r="A355"/>
  <c r="A356"/>
  <c r="D357"/>
  <c r="B356"/>
  <c r="D358"/>
  <c r="B357"/>
  <c r="A357"/>
  <c r="A358"/>
  <c r="B358"/>
  <c r="D359"/>
  <c r="D360"/>
  <c r="B359"/>
  <c r="A359"/>
  <c r="A360"/>
  <c r="D361"/>
  <c r="B360"/>
  <c r="D362"/>
  <c r="B361"/>
  <c r="A361"/>
  <c r="B362"/>
  <c r="A362"/>
  <c r="P12" i="5"/>
  <c r="P14" i="1"/>
  <c r="P13"/>
  <c r="I7"/>
  <c r="K11" i="5"/>
  <c r="R14"/>
  <c r="K13"/>
  <c r="Q14"/>
  <c r="N14" i="1" l="1"/>
  <c r="N13" s="1"/>
  <c r="P17"/>
  <c r="P19"/>
  <c r="R13"/>
</calcChain>
</file>

<file path=xl/comments1.xml><?xml version="1.0" encoding="utf-8"?>
<comments xmlns="http://schemas.openxmlformats.org/spreadsheetml/2006/main">
  <authors>
    <author>homenet</author>
  </authors>
  <commentList>
    <comment ref="H4" authorId="0">
      <text>
        <r>
          <rPr>
            <b/>
            <sz val="10"/>
            <color indexed="81"/>
            <rFont val="Tahoma"/>
            <family val="2"/>
            <charset val="204"/>
          </rPr>
          <t>110гр/л - мах. конц.  растворения</t>
        </r>
      </text>
    </comment>
  </commentList>
</comments>
</file>

<file path=xl/sharedStrings.xml><?xml version="1.0" encoding="utf-8"?>
<sst xmlns="http://schemas.openxmlformats.org/spreadsheetml/2006/main" count="579" uniqueCount="145">
  <si>
    <t>K</t>
  </si>
  <si>
    <t>Fe</t>
  </si>
  <si>
    <t>Mn</t>
  </si>
  <si>
    <t>B</t>
  </si>
  <si>
    <t>Cu</t>
  </si>
  <si>
    <t>Zn</t>
  </si>
  <si>
    <t>Mo</t>
  </si>
  <si>
    <t>Mg</t>
  </si>
  <si>
    <t>Объем аквы, л</t>
  </si>
  <si>
    <t>г/л рект.</t>
  </si>
  <si>
    <t>г/л эл.</t>
  </si>
  <si>
    <t>NO3</t>
  </si>
  <si>
    <t>PO4</t>
  </si>
  <si>
    <t>Потребление</t>
  </si>
  <si>
    <t>Объем аквы, л.</t>
  </si>
  <si>
    <t>подмена</t>
  </si>
  <si>
    <t>Подмена, л.</t>
  </si>
  <si>
    <t>мин.</t>
  </si>
  <si>
    <t>среднее</t>
  </si>
  <si>
    <t>макс.</t>
  </si>
  <si>
    <t xml:space="preserve">         нач. коц.       дни</t>
  </si>
  <si>
    <t>+мг/л в день:</t>
  </si>
  <si>
    <t>+мг/л в неделю:</t>
  </si>
  <si>
    <t>Вносимые концентрации</t>
  </si>
  <si>
    <t>подмена, %</t>
  </si>
  <si>
    <t xml:space="preserve">K </t>
  </si>
  <si>
    <r>
      <t>NO</t>
    </r>
    <r>
      <rPr>
        <b/>
        <vertAlign val="subscript"/>
        <sz val="12"/>
        <color indexed="10"/>
        <rFont val="Arial Cyr"/>
        <family val="2"/>
        <charset val="204"/>
      </rPr>
      <t>3</t>
    </r>
  </si>
  <si>
    <r>
      <t>PO</t>
    </r>
    <r>
      <rPr>
        <b/>
        <vertAlign val="subscript"/>
        <sz val="12"/>
        <color indexed="10"/>
        <rFont val="Arial Cyr"/>
        <family val="2"/>
        <charset val="204"/>
      </rPr>
      <t>4</t>
    </r>
  </si>
  <si>
    <t>ср</t>
  </si>
  <si>
    <t>чт</t>
  </si>
  <si>
    <t>пт</t>
  </si>
  <si>
    <t>сб</t>
  </si>
  <si>
    <t>вс</t>
  </si>
  <si>
    <t>пн</t>
  </si>
  <si>
    <t>вт</t>
  </si>
  <si>
    <t>Ca</t>
  </si>
  <si>
    <t>Микро</t>
  </si>
  <si>
    <t>Соотношение:</t>
  </si>
  <si>
    <t>Дозатор, мл.</t>
  </si>
  <si>
    <t>:</t>
  </si>
  <si>
    <t>N</t>
  </si>
  <si>
    <t>P</t>
  </si>
  <si>
    <r>
      <t>NO</t>
    </r>
    <r>
      <rPr>
        <b/>
        <vertAlign val="subscript"/>
        <sz val="11"/>
        <rFont val="Arial Cyr"/>
        <charset val="204"/>
      </rPr>
      <t>3</t>
    </r>
  </si>
  <si>
    <r>
      <t>PO</t>
    </r>
    <r>
      <rPr>
        <b/>
        <vertAlign val="subscript"/>
        <sz val="11"/>
        <rFont val="Arial Cyr"/>
        <charset val="204"/>
      </rPr>
      <t>4</t>
    </r>
  </si>
  <si>
    <t>График накопления вещества с учетом внесения и потребления</t>
  </si>
  <si>
    <t>1 gH=</t>
  </si>
  <si>
    <t>ежедн. внесение, мг/л</t>
  </si>
  <si>
    <t>Внесение при подмене, мг/л</t>
  </si>
  <si>
    <t>Подмена, л</t>
  </si>
  <si>
    <t>Ca - 7,15 мг/л</t>
  </si>
  <si>
    <t>Mg - 4,35 мг/л</t>
  </si>
  <si>
    <t>euro-profile@ukr.net</t>
  </si>
  <si>
    <t>Если есть вопросы, обращайтесь.</t>
  </si>
  <si>
    <r>
      <t xml:space="preserve">Константин Божков (aka </t>
    </r>
    <r>
      <rPr>
        <b/>
        <sz val="8"/>
        <rFont val="Arial Cyr"/>
        <charset val="204"/>
      </rPr>
      <t>Bozhkov</t>
    </r>
    <r>
      <rPr>
        <sz val="8"/>
        <rFont val="Arial Cyr"/>
        <charset val="204"/>
      </rPr>
      <t>)</t>
    </r>
  </si>
  <si>
    <t>- Микро</t>
  </si>
  <si>
    <r>
      <t>NO</t>
    </r>
    <r>
      <rPr>
        <b/>
        <vertAlign val="subscript"/>
        <sz val="11"/>
        <color indexed="60"/>
        <rFont val="Arial Cyr"/>
        <charset val="204"/>
      </rPr>
      <t>3</t>
    </r>
  </si>
  <si>
    <r>
      <t>PO</t>
    </r>
    <r>
      <rPr>
        <b/>
        <vertAlign val="subscript"/>
        <sz val="11"/>
        <color indexed="60"/>
        <rFont val="Arial Cyr"/>
        <charset val="204"/>
      </rPr>
      <t>4</t>
    </r>
  </si>
  <si>
    <t>Инструкция</t>
  </si>
  <si>
    <t>РАСЧЕТ КОНЦЕНТРАЦИИ ЭЛЕМЕНТОВ</t>
  </si>
  <si>
    <t>СОСТАВ УДОБРЕНИЯ</t>
  </si>
  <si>
    <t>Основная задача калькулятора - расчет количества внесенных питательных веществ в аквариум согласно ваших дозировок.</t>
  </si>
  <si>
    <r>
      <rPr>
        <b/>
        <sz val="11"/>
        <rFont val="Arial Cyr"/>
        <charset val="204"/>
      </rPr>
      <t>NPK</t>
    </r>
    <r>
      <rPr>
        <sz val="11"/>
        <rFont val="Arial Cyr"/>
        <charset val="204"/>
      </rPr>
      <t xml:space="preserve"> (Макро)</t>
    </r>
  </si>
  <si>
    <t>K2HPO4</t>
  </si>
  <si>
    <t>KH2PO4</t>
  </si>
  <si>
    <t>K2SO4</t>
  </si>
  <si>
    <t>KCl</t>
  </si>
  <si>
    <t>K2CO3</t>
  </si>
  <si>
    <t>CaCl2*6H2O</t>
  </si>
  <si>
    <t>CaSO4*0,5H2O</t>
  </si>
  <si>
    <t>CaSO4*2H2O</t>
  </si>
  <si>
    <r>
      <t>Fe</t>
    </r>
    <r>
      <rPr>
        <sz val="11"/>
        <rFont val="Arial Cyr"/>
        <charset val="204"/>
      </rPr>
      <t>SO</t>
    </r>
    <r>
      <rPr>
        <vertAlign val="subscript"/>
        <sz val="11"/>
        <rFont val="Arial Cyr"/>
        <charset val="204"/>
      </rPr>
      <t>4</t>
    </r>
    <r>
      <rPr>
        <sz val="11"/>
        <rFont val="Arial Cyr"/>
        <charset val="204"/>
      </rPr>
      <t>*7H</t>
    </r>
    <r>
      <rPr>
        <vertAlign val="subscript"/>
        <sz val="11"/>
        <rFont val="Arial Cyr"/>
        <charset val="204"/>
      </rPr>
      <t>2</t>
    </r>
    <r>
      <rPr>
        <sz val="11"/>
        <rFont val="Arial Cyr"/>
        <charset val="204"/>
      </rPr>
      <t>0</t>
    </r>
  </si>
  <si>
    <t>CaCl2*2H2O</t>
  </si>
  <si>
    <t>CaCl2</t>
  </si>
  <si>
    <t>C12H22CaO14</t>
  </si>
  <si>
    <t>КНСО3</t>
  </si>
  <si>
    <t>NaHСО3</t>
  </si>
  <si>
    <t>НСО3</t>
  </si>
  <si>
    <t>1 kH=</t>
  </si>
  <si>
    <t>HCO3 - 21,75 мг/л</t>
  </si>
  <si>
    <t>Cl</t>
  </si>
  <si>
    <t>H</t>
  </si>
  <si>
    <t>O</t>
  </si>
  <si>
    <t>S</t>
  </si>
  <si>
    <t>OH</t>
  </si>
  <si>
    <t>SO4</t>
  </si>
  <si>
    <t>H2O</t>
  </si>
  <si>
    <t>NH4</t>
  </si>
  <si>
    <t>CO3</t>
  </si>
  <si>
    <t>NO2</t>
  </si>
  <si>
    <t>C</t>
  </si>
  <si>
    <t>Na</t>
  </si>
  <si>
    <t>г соли</t>
  </si>
  <si>
    <t>или</t>
  </si>
  <si>
    <t>мл р-ра</t>
  </si>
  <si>
    <t>C12H24FeO14</t>
  </si>
  <si>
    <t xml:space="preserve">Глюконат железа </t>
  </si>
  <si>
    <t>трилон-б C10H14N2Na2O8*2H2O</t>
  </si>
  <si>
    <t>FeSO4*7H20</t>
  </si>
  <si>
    <t>KHCO3</t>
  </si>
  <si>
    <t>Трилон-Б</t>
  </si>
  <si>
    <t>MgSO4</t>
  </si>
  <si>
    <r>
      <t>H</t>
    </r>
    <r>
      <rPr>
        <vertAlign val="subscript"/>
        <sz val="10"/>
        <rFont val="Arial Cyr"/>
        <charset val="204"/>
      </rPr>
      <t>3</t>
    </r>
    <r>
      <rPr>
        <sz val="10"/>
        <rFont val="Arial Cyr"/>
        <charset val="204"/>
      </rPr>
      <t>BO</t>
    </r>
    <r>
      <rPr>
        <vertAlign val="subscript"/>
        <sz val="10"/>
        <rFont val="Arial Cyr"/>
        <charset val="204"/>
      </rPr>
      <t>3</t>
    </r>
  </si>
  <si>
    <t>(NH4)2MoO4</t>
  </si>
  <si>
    <r>
      <t>(NH</t>
    </r>
    <r>
      <rPr>
        <vertAlign val="subscript"/>
        <sz val="10"/>
        <rFont val="Arial Cyr"/>
        <charset val="204"/>
      </rPr>
      <t>4</t>
    </r>
    <r>
      <rPr>
        <sz val="10"/>
        <rFont val="Arial Cyr"/>
        <charset val="204"/>
      </rPr>
      <t>)</t>
    </r>
    <r>
      <rPr>
        <vertAlign val="subscript"/>
        <sz val="10"/>
        <rFont val="Arial Cyr"/>
        <charset val="204"/>
      </rPr>
      <t>6</t>
    </r>
    <r>
      <rPr>
        <sz val="10"/>
        <rFont val="Arial Cyr"/>
        <charset val="204"/>
      </rPr>
      <t>Mo</t>
    </r>
    <r>
      <rPr>
        <vertAlign val="subscript"/>
        <sz val="10"/>
        <rFont val="Arial Cyr"/>
        <charset val="204"/>
      </rPr>
      <t>7</t>
    </r>
    <r>
      <rPr>
        <sz val="10"/>
        <rFont val="Arial Cyr"/>
        <charset val="204"/>
      </rPr>
      <t>O</t>
    </r>
    <r>
      <rPr>
        <vertAlign val="subscript"/>
        <sz val="10"/>
        <rFont val="Arial Cyr"/>
        <charset val="204"/>
      </rPr>
      <t>24</t>
    </r>
    <r>
      <rPr>
        <sz val="10"/>
        <rFont val="Arial Cyr"/>
        <charset val="204"/>
      </rPr>
      <t>*4H</t>
    </r>
    <r>
      <rPr>
        <vertAlign val="subscript"/>
        <sz val="10"/>
        <rFont val="Arial Cyr"/>
        <charset val="204"/>
      </rPr>
      <t>2</t>
    </r>
    <r>
      <rPr>
        <sz val="10"/>
        <rFont val="Arial Cyr"/>
        <charset val="204"/>
      </rPr>
      <t>O</t>
    </r>
  </si>
  <si>
    <r>
      <t>MgSO</t>
    </r>
    <r>
      <rPr>
        <vertAlign val="subscript"/>
        <sz val="10"/>
        <rFont val="Arial Cyr"/>
        <charset val="204"/>
      </rPr>
      <t>4</t>
    </r>
    <r>
      <rPr>
        <sz val="10"/>
        <rFont val="Arial Cyr"/>
        <charset val="204"/>
      </rPr>
      <t>*7H</t>
    </r>
    <r>
      <rPr>
        <vertAlign val="subscript"/>
        <sz val="10"/>
        <rFont val="Arial Cyr"/>
        <charset val="204"/>
      </rPr>
      <t>2</t>
    </r>
    <r>
      <rPr>
        <sz val="10"/>
        <rFont val="Arial Cyr"/>
        <charset val="204"/>
      </rPr>
      <t>O</t>
    </r>
  </si>
  <si>
    <r>
      <t>ZnSO</t>
    </r>
    <r>
      <rPr>
        <vertAlign val="subscript"/>
        <sz val="10"/>
        <rFont val="Arial Cyr"/>
        <charset val="204"/>
      </rPr>
      <t>4</t>
    </r>
    <r>
      <rPr>
        <sz val="10"/>
        <rFont val="Arial Cyr"/>
        <charset val="204"/>
      </rPr>
      <t>*7H</t>
    </r>
    <r>
      <rPr>
        <vertAlign val="subscript"/>
        <sz val="10"/>
        <rFont val="Arial Cyr"/>
        <charset val="204"/>
      </rPr>
      <t>2</t>
    </r>
    <r>
      <rPr>
        <sz val="10"/>
        <rFont val="Arial Cyr"/>
        <charset val="204"/>
      </rPr>
      <t>O</t>
    </r>
  </si>
  <si>
    <r>
      <t>CuSO</t>
    </r>
    <r>
      <rPr>
        <vertAlign val="subscript"/>
        <sz val="10"/>
        <rFont val="Arial Cyr"/>
        <charset val="204"/>
      </rPr>
      <t>4</t>
    </r>
    <r>
      <rPr>
        <sz val="10"/>
        <rFont val="Arial Cyr"/>
        <charset val="204"/>
      </rPr>
      <t>*5H</t>
    </r>
    <r>
      <rPr>
        <vertAlign val="subscript"/>
        <sz val="10"/>
        <rFont val="Arial Cyr"/>
        <charset val="204"/>
      </rPr>
      <t>2</t>
    </r>
    <r>
      <rPr>
        <sz val="10"/>
        <rFont val="Arial Cyr"/>
        <charset val="204"/>
      </rPr>
      <t>O</t>
    </r>
  </si>
  <si>
    <r>
      <t>MnSO</t>
    </r>
    <r>
      <rPr>
        <vertAlign val="subscript"/>
        <sz val="10"/>
        <rFont val="Arial Cyr"/>
        <charset val="204"/>
      </rPr>
      <t>40,</t>
    </r>
    <r>
      <rPr>
        <sz val="10"/>
        <rFont val="Arial Cyr"/>
        <charset val="204"/>
      </rPr>
      <t>*5H</t>
    </r>
    <r>
      <rPr>
        <vertAlign val="subscript"/>
        <sz val="10"/>
        <rFont val="Arial Cyr"/>
        <charset val="204"/>
      </rPr>
      <t>2</t>
    </r>
    <r>
      <rPr>
        <sz val="10"/>
        <rFont val="Arial Cyr"/>
        <charset val="204"/>
      </rPr>
      <t>O</t>
    </r>
  </si>
  <si>
    <t>MgSO4*7H2O</t>
  </si>
  <si>
    <t>(NH4)6Mo7O24*4H2O</t>
  </si>
  <si>
    <t>Fe2(SO4)3*9H2O</t>
  </si>
  <si>
    <t>Na2B4O7</t>
  </si>
  <si>
    <t>H3BO3</t>
  </si>
  <si>
    <t>- K</t>
  </si>
  <si>
    <t>EDTA</t>
  </si>
  <si>
    <r>
      <t xml:space="preserve"> MnSO</t>
    </r>
    <r>
      <rPr>
        <vertAlign val="subscript"/>
        <sz val="12"/>
        <color indexed="55"/>
        <rFont val="Arial Cyr"/>
        <charset val="204"/>
      </rPr>
      <t>4</t>
    </r>
    <r>
      <rPr>
        <sz val="12"/>
        <color indexed="55"/>
        <rFont val="Arial Cyr"/>
        <charset val="204"/>
      </rPr>
      <t xml:space="preserve"> *5H</t>
    </r>
    <r>
      <rPr>
        <vertAlign val="subscript"/>
        <sz val="12"/>
        <color indexed="55"/>
        <rFont val="Arial Cyr"/>
        <charset val="204"/>
      </rPr>
      <t>2</t>
    </r>
    <r>
      <rPr>
        <sz val="12"/>
        <color indexed="55"/>
        <rFont val="Arial Cyr"/>
        <charset val="204"/>
      </rPr>
      <t>O</t>
    </r>
  </si>
  <si>
    <r>
      <t>CuSO</t>
    </r>
    <r>
      <rPr>
        <vertAlign val="subscript"/>
        <sz val="12"/>
        <color indexed="55"/>
        <rFont val="Arial Cyr"/>
        <charset val="204"/>
      </rPr>
      <t>4</t>
    </r>
    <r>
      <rPr>
        <sz val="12"/>
        <color indexed="55"/>
        <rFont val="Arial Cyr"/>
        <charset val="204"/>
      </rPr>
      <t xml:space="preserve"> *5H</t>
    </r>
    <r>
      <rPr>
        <vertAlign val="subscript"/>
        <sz val="12"/>
        <color indexed="55"/>
        <rFont val="Arial Cyr"/>
        <charset val="204"/>
      </rPr>
      <t>2</t>
    </r>
    <r>
      <rPr>
        <sz val="12"/>
        <color indexed="55"/>
        <rFont val="Arial Cyr"/>
        <charset val="204"/>
      </rPr>
      <t>O</t>
    </r>
  </si>
  <si>
    <r>
      <t>ZnSO</t>
    </r>
    <r>
      <rPr>
        <vertAlign val="subscript"/>
        <sz val="12"/>
        <color indexed="55"/>
        <rFont val="Arial Cyr"/>
        <charset val="204"/>
      </rPr>
      <t>4</t>
    </r>
    <r>
      <rPr>
        <sz val="12"/>
        <color indexed="55"/>
        <rFont val="Arial Cyr"/>
        <charset val="204"/>
      </rPr>
      <t xml:space="preserve"> *7H</t>
    </r>
    <r>
      <rPr>
        <vertAlign val="subscript"/>
        <sz val="12"/>
        <color indexed="55"/>
        <rFont val="Arial Cyr"/>
        <charset val="204"/>
      </rPr>
      <t>2</t>
    </r>
    <r>
      <rPr>
        <sz val="12"/>
        <color indexed="55"/>
        <rFont val="Arial Cyr"/>
        <charset val="204"/>
      </rPr>
      <t>O</t>
    </r>
  </si>
  <si>
    <r>
      <t>KNO</t>
    </r>
    <r>
      <rPr>
        <b/>
        <vertAlign val="subscript"/>
        <sz val="11"/>
        <color indexed="55"/>
        <rFont val="Arial Cyr"/>
        <charset val="204"/>
      </rPr>
      <t>3</t>
    </r>
  </si>
  <si>
    <t>Ё</t>
  </si>
  <si>
    <r>
      <t>NO</t>
    </r>
    <r>
      <rPr>
        <b/>
        <vertAlign val="subscript"/>
        <sz val="12"/>
        <color indexed="60"/>
        <rFont val="Arial Cyr"/>
        <charset val="204"/>
      </rPr>
      <t>3</t>
    </r>
  </si>
  <si>
    <r>
      <t>PO</t>
    </r>
    <r>
      <rPr>
        <b/>
        <vertAlign val="subscript"/>
        <sz val="12"/>
        <color indexed="60"/>
        <rFont val="Arial Cyr"/>
        <charset val="204"/>
      </rPr>
      <t>4</t>
    </r>
  </si>
  <si>
    <t>Данная версия калькулятора заточена под самодельные удобрения. Для удобства удобрения разделены на три емкости. В одной Калий, в другой нитраты и фосфаты, в третей микроэлементы.</t>
  </si>
  <si>
    <t>Концентрацию вносимого вещества в удобрении калькулятор считает сам.</t>
  </si>
  <si>
    <t>Источник Калия, Фосфора, Железа, Бора, Молибдена и Магния можно выбрать из раскрывающегося списка ячейки</t>
  </si>
  <si>
    <r>
      <t xml:space="preserve">Я вношу удобрения с помощью дозатора (от жидкого мыла), количество </t>
    </r>
    <r>
      <rPr>
        <i/>
        <sz val="8"/>
        <rFont val="Arial Cyr"/>
        <charset val="204"/>
      </rPr>
      <t>мл</t>
    </r>
    <r>
      <rPr>
        <sz val="8"/>
        <rFont val="Arial Cyr"/>
        <charset val="204"/>
      </rPr>
      <t xml:space="preserve"> в одном нажатии дозатора указано в ячейке M6</t>
    </r>
  </si>
  <si>
    <t>Для расчета концентрации элементов в аквариуме, вам нужно указать объем аквариума (ячейка M4) и количество нажатий дозатора в день, определенного удобрения. Калий - ячейка М8, NO3+PO4 - M9, Микро - М10</t>
  </si>
  <si>
    <t>e-mail:</t>
  </si>
  <si>
    <t>Обсуждение на форуме</t>
  </si>
  <si>
    <t>Количество Трилона-Б для хелатирования микроэлементов калькулятор рассчитывает исходя из состава удобрения.</t>
  </si>
  <si>
    <t>Соотношение</t>
  </si>
  <si>
    <t>gH</t>
  </si>
  <si>
    <t>kH</t>
  </si>
  <si>
    <r>
      <t>HCO</t>
    </r>
    <r>
      <rPr>
        <b/>
        <vertAlign val="subscript"/>
        <sz val="12"/>
        <color indexed="10"/>
        <rFont val="Arial Cyr"/>
        <charset val="204"/>
      </rPr>
      <t>3</t>
    </r>
  </si>
  <si>
    <r>
      <t>НСО</t>
    </r>
    <r>
      <rPr>
        <b/>
        <vertAlign val="subscript"/>
        <sz val="12"/>
        <color indexed="10"/>
        <rFont val="Arial Cyr"/>
        <charset val="204"/>
      </rPr>
      <t>3</t>
    </r>
  </si>
  <si>
    <t>Выберите реактив</t>
  </si>
  <si>
    <t>г/л реактива</t>
  </si>
  <si>
    <t>Нажатий в день</t>
  </si>
  <si>
    <r>
      <t xml:space="preserve">Для расчета вносимых элементов, отправной точкой служит количество </t>
    </r>
    <r>
      <rPr>
        <b/>
        <u/>
        <sz val="8"/>
        <rFont val="Arial Cyr"/>
        <charset val="204"/>
      </rPr>
      <t>разведенного реактива</t>
    </r>
    <r>
      <rPr>
        <sz val="8"/>
        <rFont val="Arial Cyr"/>
        <charset val="204"/>
      </rPr>
      <t xml:space="preserve"> в удобрении (колонка H), а не концентрация вещества. </t>
    </r>
  </si>
  <si>
    <t>НУЖНО ВНЕСТИ</t>
  </si>
  <si>
    <t>ЖЕЛАЕМЫЕ ЗНАЧЕНИЯ RO ВОДЫ</t>
  </si>
  <si>
    <t>ИСПОЛЬЗУЕМЫЕ РЕАКТИВЫ</t>
  </si>
  <si>
    <t>Исходные соли можно выбрать из раскрывающегося списка ячейки</t>
  </si>
  <si>
    <t>Если вы сыпите реактивы в воду без предворительного разведения, колонку I можно не заполнять</t>
  </si>
  <si>
    <r>
      <t>- NO</t>
    </r>
    <r>
      <rPr>
        <b/>
        <vertAlign val="subscript"/>
        <sz val="10"/>
        <color indexed="60"/>
        <rFont val="Arial Cyr"/>
        <charset val="204"/>
      </rPr>
      <t>3</t>
    </r>
    <r>
      <rPr>
        <b/>
        <sz val="10"/>
        <color indexed="60"/>
        <rFont val="Arial Cyr"/>
        <charset val="204"/>
      </rPr>
      <t>+PO</t>
    </r>
    <r>
      <rPr>
        <b/>
        <vertAlign val="subscript"/>
        <sz val="10"/>
        <color indexed="60"/>
        <rFont val="Arial Cyr"/>
        <charset val="204"/>
      </rPr>
      <t>4</t>
    </r>
  </si>
</sst>
</file>

<file path=xl/styles.xml><?xml version="1.0" encoding="utf-8"?>
<styleSheet xmlns="http://schemas.openxmlformats.org/spreadsheetml/2006/main">
  <numFmts count="6">
    <numFmt numFmtId="164" formatCode="0.0000"/>
    <numFmt numFmtId="165" formatCode="0.000"/>
    <numFmt numFmtId="166" formatCode="0.0"/>
    <numFmt numFmtId="167" formatCode="0.00000"/>
    <numFmt numFmtId="168" formatCode="[$-419]d\ mmm;@"/>
    <numFmt numFmtId="170" formatCode="0.000%"/>
  </numFmts>
  <fonts count="53">
    <font>
      <sz val="11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b/>
      <sz val="11"/>
      <name val="Arial Cyr"/>
      <family val="2"/>
      <charset val="204"/>
    </font>
    <font>
      <sz val="12"/>
      <name val="Arial Cyr"/>
      <charset val="204"/>
    </font>
    <font>
      <b/>
      <sz val="10"/>
      <color indexed="81"/>
      <name val="Tahoma"/>
      <family val="2"/>
      <charset val="204"/>
    </font>
    <font>
      <b/>
      <sz val="16"/>
      <name val="Arial Cyr"/>
      <charset val="204"/>
    </font>
    <font>
      <sz val="14"/>
      <name val="Arial Cyr"/>
      <charset val="204"/>
    </font>
    <font>
      <b/>
      <sz val="14"/>
      <color indexed="10"/>
      <name val="Arial Cyr"/>
      <charset val="204"/>
    </font>
    <font>
      <b/>
      <sz val="12"/>
      <name val="Arial Cyr"/>
      <family val="2"/>
      <charset val="204"/>
    </font>
    <font>
      <b/>
      <vertAlign val="subscript"/>
      <sz val="12"/>
      <color indexed="10"/>
      <name val="Arial Cyr"/>
      <family val="2"/>
      <charset val="204"/>
    </font>
    <font>
      <b/>
      <vertAlign val="subscript"/>
      <sz val="11"/>
      <name val="Arial Cyr"/>
      <charset val="204"/>
    </font>
    <font>
      <b/>
      <u/>
      <sz val="11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b/>
      <u/>
      <sz val="8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b/>
      <vertAlign val="subscript"/>
      <sz val="11"/>
      <color indexed="60"/>
      <name val="Arial Cyr"/>
      <charset val="204"/>
    </font>
    <font>
      <vertAlign val="subscript"/>
      <sz val="11"/>
      <name val="Arial Cyr"/>
      <charset val="204"/>
    </font>
    <font>
      <sz val="10"/>
      <name val="Arial Cyr"/>
      <family val="2"/>
      <charset val="204"/>
    </font>
    <font>
      <sz val="11"/>
      <name val="Arial Cyr"/>
      <family val="2"/>
      <charset val="204"/>
    </font>
    <font>
      <vertAlign val="subscript"/>
      <sz val="10"/>
      <name val="Arial Cyr"/>
      <charset val="204"/>
    </font>
    <font>
      <vertAlign val="subscript"/>
      <sz val="12"/>
      <color indexed="55"/>
      <name val="Arial Cyr"/>
      <charset val="204"/>
    </font>
    <font>
      <sz val="12"/>
      <color indexed="55"/>
      <name val="Arial Cyr"/>
      <charset val="204"/>
    </font>
    <font>
      <b/>
      <vertAlign val="subscript"/>
      <sz val="11"/>
      <color indexed="55"/>
      <name val="Arial Cyr"/>
      <charset val="204"/>
    </font>
    <font>
      <sz val="12"/>
      <name val="Wingdings 3"/>
      <family val="1"/>
      <charset val="2"/>
    </font>
    <font>
      <b/>
      <vertAlign val="subscript"/>
      <sz val="12"/>
      <color indexed="60"/>
      <name val="Arial Cyr"/>
      <charset val="204"/>
    </font>
    <font>
      <b/>
      <vertAlign val="subscript"/>
      <sz val="12"/>
      <color indexed="10"/>
      <name val="Arial Cyr"/>
      <charset val="204"/>
    </font>
    <font>
      <b/>
      <sz val="10"/>
      <color indexed="60"/>
      <name val="Arial Cyr"/>
      <charset val="204"/>
    </font>
    <font>
      <b/>
      <vertAlign val="subscript"/>
      <sz val="10"/>
      <color indexed="60"/>
      <name val="Arial Cyr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FF0000"/>
      <name val="Arial Cyr"/>
      <family val="2"/>
      <charset val="204"/>
    </font>
    <font>
      <b/>
      <sz val="11"/>
      <color rgb="FFFF0000"/>
      <name val="Arial Cyr"/>
      <charset val="204"/>
    </font>
    <font>
      <b/>
      <sz val="20"/>
      <color rgb="FFFF0000"/>
      <name val="Wingdings 3"/>
      <family val="1"/>
      <charset val="2"/>
    </font>
    <font>
      <sz val="20"/>
      <color rgb="FFFF0000"/>
      <name val="Wingdings 3"/>
      <family val="1"/>
      <charset val="2"/>
    </font>
    <font>
      <sz val="11"/>
      <color rgb="FFFF0000"/>
      <name val="Arial Cyr"/>
      <charset val="204"/>
    </font>
    <font>
      <b/>
      <sz val="12"/>
      <color rgb="FFFF0000"/>
      <name val="Arial Cyr"/>
      <charset val="204"/>
    </font>
    <font>
      <sz val="11"/>
      <color theme="0" tint="-0.499984740745262"/>
      <name val="Arial Cyr"/>
      <charset val="204"/>
    </font>
    <font>
      <sz val="11"/>
      <color theme="0" tint="-0.34998626667073579"/>
      <name val="Arial Cyr"/>
      <charset val="204"/>
    </font>
    <font>
      <b/>
      <sz val="12"/>
      <color rgb="FFC00000"/>
      <name val="Arial Cyr"/>
      <charset val="204"/>
    </font>
    <font>
      <sz val="11"/>
      <color theme="0" tint="-0.499984740745262"/>
      <name val="Arial Cyr"/>
      <family val="2"/>
      <charset val="204"/>
    </font>
    <font>
      <b/>
      <sz val="11"/>
      <color rgb="FFC00000"/>
      <name val="Arial Cyr"/>
      <charset val="204"/>
    </font>
    <font>
      <sz val="11"/>
      <color theme="0" tint="-0.34998626667073579"/>
      <name val="Calibri"/>
      <family val="2"/>
      <charset val="204"/>
      <scheme val="minor"/>
    </font>
    <font>
      <b/>
      <sz val="20"/>
      <color theme="3"/>
      <name val="Arial Cyr"/>
      <charset val="204"/>
    </font>
    <font>
      <sz val="12"/>
      <color theme="0" tint="-0.34998626667073579"/>
      <name val="Arial Cyr"/>
      <charset val="204"/>
    </font>
    <font>
      <b/>
      <sz val="11"/>
      <color theme="0" tint="-0.34998626667073579"/>
      <name val="Arial Cyr"/>
      <charset val="204"/>
    </font>
    <font>
      <u/>
      <sz val="8"/>
      <color theme="10"/>
      <name val="Arial Cyr"/>
      <charset val="204"/>
    </font>
    <font>
      <b/>
      <sz val="10"/>
      <color rgb="FFC00000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47FF5D"/>
        <bgColor indexed="64"/>
      </patternFill>
    </fill>
    <fill>
      <patternFill patternType="solid">
        <fgColor rgb="FF2DC8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FFE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F0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2" fillId="0" borderId="0"/>
    <xf numFmtId="9" fontId="1" fillId="0" borderId="0" applyFont="0" applyFill="0" applyBorder="0" applyAlignment="0" applyProtection="0"/>
  </cellStyleXfs>
  <cellXfs count="35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1" fontId="0" fillId="0" borderId="0" xfId="0" applyNumberFormat="1"/>
    <xf numFmtId="0" fontId="0" fillId="0" borderId="0" xfId="0" applyNumberFormat="1"/>
    <xf numFmtId="0" fontId="0" fillId="4" borderId="0" xfId="0" applyFill="1"/>
    <xf numFmtId="0" fontId="0" fillId="4" borderId="0" xfId="0" applyFill="1" applyBorder="1"/>
    <xf numFmtId="10" fontId="0" fillId="0" borderId="4" xfId="4" applyNumberFormat="1" applyFont="1" applyFill="1" applyBorder="1" applyAlignment="1">
      <alignment horizontal="center"/>
    </xf>
    <xf numFmtId="168" fontId="0" fillId="0" borderId="0" xfId="0" applyNumberFormat="1"/>
    <xf numFmtId="0" fontId="0" fillId="0" borderId="0" xfId="0" applyAlignment="1">
      <alignment horizontal="right"/>
    </xf>
    <xf numFmtId="49" fontId="11" fillId="5" borderId="1" xfId="0" applyNumberFormat="1" applyFont="1" applyFill="1" applyBorder="1" applyAlignment="1">
      <alignment horizontal="center" vertical="center" wrapText="1"/>
    </xf>
    <xf numFmtId="49" fontId="36" fillId="6" borderId="1" xfId="0" applyNumberFormat="1" applyFont="1" applyFill="1" applyBorder="1" applyAlignment="1">
      <alignment horizontal="center" vertical="center" wrapText="1"/>
    </xf>
    <xf numFmtId="49" fontId="36" fillId="7" borderId="5" xfId="0" applyNumberFormat="1" applyFont="1" applyFill="1" applyBorder="1" applyAlignment="1">
      <alignment horizontal="center" vertical="center" wrapText="1"/>
    </xf>
    <xf numFmtId="164" fontId="36" fillId="7" borderId="5" xfId="0" applyNumberFormat="1" applyFont="1" applyFill="1" applyBorder="1" applyAlignment="1">
      <alignment horizontal="center" vertical="center" wrapText="1"/>
    </xf>
    <xf numFmtId="9" fontId="37" fillId="8" borderId="0" xfId="4" applyFont="1" applyFill="1" applyAlignment="1">
      <alignment horizontal="center"/>
    </xf>
    <xf numFmtId="2" fontId="0" fillId="9" borderId="0" xfId="0" applyNumberFormat="1" applyFill="1" applyAlignment="1">
      <alignment horizontal="center" vertical="center"/>
    </xf>
    <xf numFmtId="165" fontId="0" fillId="10" borderId="0" xfId="0" applyNumberFormat="1" applyFill="1" applyAlignment="1">
      <alignment horizontal="center" vertical="center"/>
    </xf>
    <xf numFmtId="164" fontId="0" fillId="10" borderId="0" xfId="0" applyNumberFormat="1" applyFill="1" applyAlignment="1">
      <alignment horizontal="center" vertical="center"/>
    </xf>
    <xf numFmtId="2" fontId="0" fillId="10" borderId="0" xfId="0" applyNumberFormat="1" applyFill="1" applyAlignment="1">
      <alignment horizontal="center" vertical="center"/>
    </xf>
    <xf numFmtId="0" fontId="0" fillId="4" borderId="0" xfId="0" applyFill="1" applyBorder="1" applyAlignment="1">
      <alignment horizontal="right"/>
    </xf>
    <xf numFmtId="16" fontId="0" fillId="4" borderId="0" xfId="0" applyNumberFormat="1" applyFill="1" applyBorder="1"/>
    <xf numFmtId="164" fontId="0" fillId="0" borderId="0" xfId="0" applyNumberFormat="1"/>
    <xf numFmtId="168" fontId="0" fillId="4" borderId="0" xfId="0" applyNumberFormat="1" applyFill="1"/>
    <xf numFmtId="2" fontId="0" fillId="9" borderId="0" xfId="0" applyNumberFormat="1" applyFont="1" applyFill="1" applyAlignment="1">
      <alignment horizontal="center" vertical="center"/>
    </xf>
    <xf numFmtId="0" fontId="38" fillId="11" borderId="0" xfId="0" applyFont="1" applyFill="1" applyAlignment="1">
      <alignment vertical="center"/>
    </xf>
    <xf numFmtId="0" fontId="38" fillId="4" borderId="0" xfId="0" applyFont="1" applyFill="1" applyBorder="1" applyAlignment="1">
      <alignment horizontal="center" vertical="center"/>
    </xf>
    <xf numFmtId="0" fontId="39" fillId="4" borderId="0" xfId="0" applyFont="1" applyFill="1" applyAlignment="1">
      <alignment vertical="center"/>
    </xf>
    <xf numFmtId="0" fontId="39" fillId="11" borderId="0" xfId="0" applyFont="1" applyFill="1" applyAlignment="1">
      <alignment vertical="center"/>
    </xf>
    <xf numFmtId="0" fontId="39" fillId="0" borderId="0" xfId="0" applyFont="1" applyAlignment="1">
      <alignment vertical="center"/>
    </xf>
    <xf numFmtId="0" fontId="37" fillId="4" borderId="0" xfId="0" applyFont="1" applyFill="1" applyBorder="1" applyAlignment="1">
      <alignment horizontal="right"/>
    </xf>
    <xf numFmtId="0" fontId="40" fillId="4" borderId="0" xfId="0" applyFont="1" applyFill="1" applyAlignment="1">
      <alignment horizontal="right"/>
    </xf>
    <xf numFmtId="0" fontId="40" fillId="11" borderId="0" xfId="0" applyFont="1" applyFill="1" applyAlignment="1">
      <alignment horizontal="right"/>
    </xf>
    <xf numFmtId="0" fontId="41" fillId="11" borderId="0" xfId="0" applyFont="1" applyFill="1" applyAlignment="1">
      <alignment horizontal="right"/>
    </xf>
    <xf numFmtId="0" fontId="40" fillId="0" borderId="0" xfId="0" applyFont="1" applyAlignment="1">
      <alignment horizontal="right"/>
    </xf>
    <xf numFmtId="9" fontId="37" fillId="8" borderId="0" xfId="4" applyFont="1" applyFill="1" applyAlignment="1">
      <alignment horizontal="center" vertical="center"/>
    </xf>
    <xf numFmtId="0" fontId="0" fillId="0" borderId="0" xfId="0" applyFill="1"/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2" fontId="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10" fontId="1" fillId="0" borderId="0" xfId="4" applyNumberFormat="1" applyFill="1" applyBorder="1"/>
    <xf numFmtId="1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10" fontId="1" fillId="0" borderId="0" xfId="4" applyNumberFormat="1" applyFont="1" applyFill="1" applyBorder="1"/>
    <xf numFmtId="10" fontId="0" fillId="0" borderId="0" xfId="0" applyNumberFormat="1" applyFill="1" applyBorder="1"/>
    <xf numFmtId="165" fontId="0" fillId="0" borderId="0" xfId="0" applyNumberFormat="1" applyFill="1"/>
    <xf numFmtId="10" fontId="1" fillId="0" borderId="4" xfId="4" applyNumberFormat="1" applyFill="1" applyBorder="1"/>
    <xf numFmtId="2" fontId="42" fillId="0" borderId="6" xfId="0" applyNumberFormat="1" applyFont="1" applyFill="1" applyBorder="1" applyAlignment="1">
      <alignment horizontal="center" vertical="center"/>
    </xf>
    <xf numFmtId="165" fontId="42" fillId="0" borderId="6" xfId="0" applyNumberFormat="1" applyFont="1" applyFill="1" applyBorder="1" applyAlignment="1">
      <alignment horizontal="center" vertical="center"/>
    </xf>
    <xf numFmtId="164" fontId="42" fillId="0" borderId="6" xfId="0" applyNumberFormat="1" applyFont="1" applyFill="1" applyBorder="1" applyAlignment="1">
      <alignment horizontal="center" vertical="center"/>
    </xf>
    <xf numFmtId="2" fontId="42" fillId="0" borderId="7" xfId="0" applyNumberFormat="1" applyFont="1" applyFill="1" applyBorder="1" applyAlignment="1">
      <alignment horizontal="center" vertical="center"/>
    </xf>
    <xf numFmtId="165" fontId="42" fillId="0" borderId="7" xfId="0" applyNumberFormat="1" applyFont="1" applyFill="1" applyBorder="1" applyAlignment="1">
      <alignment horizontal="center"/>
    </xf>
    <xf numFmtId="164" fontId="42" fillId="0" borderId="7" xfId="0" applyNumberFormat="1" applyFont="1" applyFill="1" applyBorder="1" applyAlignment="1">
      <alignment horizontal="center"/>
    </xf>
    <xf numFmtId="2" fontId="42" fillId="0" borderId="7" xfId="0" applyNumberFormat="1" applyFont="1" applyFill="1" applyBorder="1" applyAlignment="1">
      <alignment horizontal="center"/>
    </xf>
    <xf numFmtId="166" fontId="4" fillId="12" borderId="8" xfId="0" applyNumberFormat="1" applyFont="1" applyFill="1" applyBorder="1" applyAlignment="1" applyProtection="1">
      <alignment horizontal="center"/>
      <protection locked="0"/>
    </xf>
    <xf numFmtId="2" fontId="4" fillId="12" borderId="8" xfId="0" applyNumberFormat="1" applyFont="1" applyFill="1" applyBorder="1" applyAlignment="1" applyProtection="1">
      <alignment horizontal="center"/>
      <protection locked="0"/>
    </xf>
    <xf numFmtId="166" fontId="4" fillId="12" borderId="9" xfId="0" applyNumberFormat="1" applyFont="1" applyFill="1" applyBorder="1" applyAlignment="1" applyProtection="1">
      <alignment horizontal="center"/>
      <protection locked="0"/>
    </xf>
    <xf numFmtId="0" fontId="0" fillId="4" borderId="0" xfId="0" applyFill="1" applyBorder="1" applyAlignment="1">
      <alignment vertical="center" wrapText="1"/>
    </xf>
    <xf numFmtId="166" fontId="4" fillId="12" borderId="10" xfId="0" applyNumberFormat="1" applyFont="1" applyFill="1" applyBorder="1" applyAlignment="1" applyProtection="1">
      <alignment horizontal="center"/>
      <protection locked="0"/>
    </xf>
    <xf numFmtId="0" fontId="4" fillId="13" borderId="0" xfId="0" applyFont="1" applyFill="1" applyBorder="1" applyAlignment="1">
      <alignment horizontal="center"/>
    </xf>
    <xf numFmtId="166" fontId="4" fillId="14" borderId="0" xfId="0" applyNumberFormat="1" applyFont="1" applyFill="1" applyBorder="1" applyAlignment="1">
      <alignment horizontal="center" vertical="center"/>
    </xf>
    <xf numFmtId="166" fontId="4" fillId="13" borderId="0" xfId="0" applyNumberFormat="1" applyFont="1" applyFill="1" applyBorder="1" applyAlignment="1">
      <alignment horizontal="center" vertical="center"/>
    </xf>
    <xf numFmtId="166" fontId="4" fillId="14" borderId="0" xfId="0" applyNumberFormat="1" applyFont="1" applyFill="1" applyBorder="1" applyAlignment="1">
      <alignment horizontal="right" vertical="center"/>
    </xf>
    <xf numFmtId="0" fontId="4" fillId="13" borderId="0" xfId="0" applyFont="1" applyFill="1" applyBorder="1" applyAlignment="1">
      <alignment horizontal="right"/>
    </xf>
    <xf numFmtId="166" fontId="4" fillId="13" borderId="0" xfId="0" applyNumberFormat="1" applyFont="1" applyFill="1" applyBorder="1" applyAlignment="1">
      <alignment horizontal="right" vertical="center"/>
    </xf>
    <xf numFmtId="0" fontId="4" fillId="13" borderId="0" xfId="0" applyFont="1" applyFill="1" applyBorder="1" applyAlignment="1">
      <alignment horizontal="left"/>
    </xf>
    <xf numFmtId="1" fontId="4" fillId="13" borderId="0" xfId="0" applyNumberFormat="1" applyFont="1" applyFill="1" applyBorder="1" applyAlignment="1">
      <alignment horizontal="left" vertical="center"/>
    </xf>
    <xf numFmtId="1" fontId="4" fillId="14" borderId="0" xfId="0" applyNumberFormat="1" applyFont="1" applyFill="1" applyBorder="1" applyAlignment="1">
      <alignment horizontal="left" vertical="center" indent="1"/>
    </xf>
    <xf numFmtId="0" fontId="15" fillId="0" borderId="0" xfId="0" applyFont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2" fontId="0" fillId="0" borderId="0" xfId="0" applyNumberFormat="1" applyFill="1" applyBorder="1"/>
    <xf numFmtId="0" fontId="0" fillId="0" borderId="0" xfId="0" applyNumberFormat="1" applyFill="1" applyBorder="1"/>
    <xf numFmtId="165" fontId="0" fillId="0" borderId="0" xfId="0" applyNumberFormat="1" applyFill="1" applyBorder="1"/>
    <xf numFmtId="167" fontId="0" fillId="0" borderId="0" xfId="0" applyNumberFormat="1" applyFill="1" applyBorder="1"/>
    <xf numFmtId="1" fontId="4" fillId="12" borderId="1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/>
    </xf>
    <xf numFmtId="49" fontId="41" fillId="7" borderId="11" xfId="0" applyNumberFormat="1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 applyProtection="1">
      <alignment horizontal="left" indent="2"/>
    </xf>
    <xf numFmtId="0" fontId="43" fillId="0" borderId="0" xfId="0" applyFont="1" applyFill="1" applyBorder="1" applyAlignment="1" applyProtection="1"/>
    <xf numFmtId="0" fontId="43" fillId="0" borderId="0" xfId="0" applyFont="1" applyFill="1" applyBorder="1" applyAlignment="1" applyProtection="1">
      <alignment horizontal="right"/>
    </xf>
    <xf numFmtId="0" fontId="43" fillId="0" borderId="0" xfId="0" applyFont="1" applyFill="1" applyBorder="1" applyAlignment="1" applyProtection="1">
      <alignment horizontal="left"/>
    </xf>
    <xf numFmtId="2" fontId="43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center" vertical="center"/>
    </xf>
    <xf numFmtId="0" fontId="33" fillId="0" borderId="0" xfId="2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right" vertical="center"/>
    </xf>
    <xf numFmtId="0" fontId="33" fillId="0" borderId="0" xfId="2" applyFill="1" applyBorder="1" applyAlignment="1" applyProtection="1">
      <alignment horizontal="center" vertical="center"/>
    </xf>
    <xf numFmtId="0" fontId="33" fillId="0" borderId="0" xfId="2" applyFill="1" applyProtection="1"/>
    <xf numFmtId="10" fontId="33" fillId="0" borderId="0" xfId="4" applyNumberFormat="1" applyFont="1" applyFill="1" applyBorder="1" applyAlignment="1" applyProtection="1">
      <alignment horizontal="center" vertical="center"/>
    </xf>
    <xf numFmtId="2" fontId="0" fillId="0" borderId="0" xfId="0" applyNumberFormat="1" applyFont="1" applyFill="1" applyBorder="1" applyAlignment="1" applyProtection="1">
      <alignment horizontal="center"/>
    </xf>
    <xf numFmtId="165" fontId="4" fillId="0" borderId="0" xfId="0" applyNumberFormat="1" applyFont="1" applyFill="1" applyBorder="1" applyAlignment="1" applyProtection="1">
      <alignment vertical="center"/>
    </xf>
    <xf numFmtId="0" fontId="6" fillId="12" borderId="3" xfId="0" applyFont="1" applyFill="1" applyBorder="1" applyAlignment="1" applyProtection="1">
      <alignment horizontal="center"/>
      <protection locked="0"/>
    </xf>
    <xf numFmtId="0" fontId="3" fillId="12" borderId="3" xfId="0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vertical="center"/>
    </xf>
    <xf numFmtId="0" fontId="0" fillId="0" borderId="12" xfId="0" applyFill="1" applyBorder="1"/>
    <xf numFmtId="0" fontId="16" fillId="0" borderId="0" xfId="0" applyFont="1" applyFill="1"/>
    <xf numFmtId="49" fontId="44" fillId="7" borderId="11" xfId="0" applyNumberFormat="1" applyFont="1" applyFill="1" applyBorder="1" applyAlignment="1">
      <alignment horizontal="center" vertical="center" wrapText="1"/>
    </xf>
    <xf numFmtId="2" fontId="44" fillId="2" borderId="11" xfId="0" applyNumberFormat="1" applyFont="1" applyFill="1" applyBorder="1" applyAlignment="1">
      <alignment horizontal="center" vertical="center"/>
    </xf>
    <xf numFmtId="0" fontId="1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0" fillId="0" borderId="13" xfId="0" applyBorder="1"/>
    <xf numFmtId="0" fontId="0" fillId="0" borderId="14" xfId="0" applyBorder="1"/>
    <xf numFmtId="0" fontId="0" fillId="0" borderId="14" xfId="0" applyFill="1" applyBorder="1"/>
    <xf numFmtId="0" fontId="0" fillId="0" borderId="14" xfId="0" applyFill="1" applyBorder="1" applyAlignment="1">
      <alignment vertical="center"/>
    </xf>
    <xf numFmtId="0" fontId="0" fillId="0" borderId="15" xfId="0" applyFill="1" applyBorder="1"/>
    <xf numFmtId="0" fontId="0" fillId="0" borderId="16" xfId="0" applyBorder="1"/>
    <xf numFmtId="2" fontId="0" fillId="0" borderId="12" xfId="0" applyNumberFormat="1" applyFont="1" applyFill="1" applyBorder="1" applyAlignment="1">
      <alignment horizontal="center"/>
    </xf>
    <xf numFmtId="0" fontId="0" fillId="0" borderId="12" xfId="0" applyBorder="1"/>
    <xf numFmtId="0" fontId="0" fillId="0" borderId="0" xfId="0" quotePrefix="1" applyFill="1" applyBorder="1" applyAlignment="1">
      <alignment horizontal="right"/>
    </xf>
    <xf numFmtId="0" fontId="0" fillId="0" borderId="16" xfId="0" applyFill="1" applyBorder="1"/>
    <xf numFmtId="0" fontId="4" fillId="14" borderId="0" xfId="0" applyFont="1" applyFill="1" applyBorder="1" applyAlignment="1">
      <alignment horizontal="right"/>
    </xf>
    <xf numFmtId="0" fontId="4" fillId="14" borderId="0" xfId="0" applyFont="1" applyFill="1" applyBorder="1" applyAlignment="1">
      <alignment horizontal="center"/>
    </xf>
    <xf numFmtId="0" fontId="4" fillId="14" borderId="0" xfId="0" applyFont="1" applyFill="1" applyBorder="1" applyAlignment="1">
      <alignment horizontal="left"/>
    </xf>
    <xf numFmtId="2" fontId="0" fillId="0" borderId="0" xfId="0" applyNumberFormat="1" applyFill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2" fontId="45" fillId="0" borderId="12" xfId="0" applyNumberFormat="1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>
      <alignment horizontal="center"/>
    </xf>
    <xf numFmtId="165" fontId="42" fillId="0" borderId="12" xfId="0" applyNumberFormat="1" applyFont="1" applyFill="1" applyBorder="1" applyAlignment="1">
      <alignment horizontal="center" vertical="center"/>
    </xf>
    <xf numFmtId="0" fontId="0" fillId="0" borderId="19" xfId="0" applyBorder="1"/>
    <xf numFmtId="0" fontId="0" fillId="0" borderId="17" xfId="0" applyFill="1" applyBorder="1"/>
    <xf numFmtId="166" fontId="0" fillId="0" borderId="18" xfId="0" applyNumberFormat="1" applyFill="1" applyBorder="1"/>
    <xf numFmtId="0" fontId="46" fillId="0" borderId="0" xfId="0" quotePrefix="1" applyFont="1" applyFill="1" applyBorder="1" applyAlignment="1"/>
    <xf numFmtId="2" fontId="46" fillId="0" borderId="0" xfId="0" quotePrefix="1" applyNumberFormat="1" applyFont="1" applyFill="1" applyBorder="1" applyAlignment="1">
      <alignment vertical="center"/>
    </xf>
    <xf numFmtId="0" fontId="0" fillId="0" borderId="0" xfId="0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/>
    </xf>
    <xf numFmtId="0" fontId="4" fillId="0" borderId="0" xfId="0" quotePrefix="1" applyFont="1" applyFill="1" applyBorder="1" applyProtection="1"/>
    <xf numFmtId="0" fontId="0" fillId="4" borderId="18" xfId="0" applyFont="1" applyFill="1" applyBorder="1" applyAlignment="1">
      <alignment vertical="center" wrapText="1"/>
    </xf>
    <xf numFmtId="0" fontId="0" fillId="4" borderId="20" xfId="0" applyFont="1" applyFill="1" applyBorder="1" applyAlignment="1">
      <alignment vertical="center" wrapText="1"/>
    </xf>
    <xf numFmtId="2" fontId="45" fillId="0" borderId="21" xfId="0" applyNumberFormat="1" applyFont="1" applyFill="1" applyBorder="1" applyAlignment="1" applyProtection="1">
      <alignment horizontal="center" vertical="center"/>
      <protection locked="0" hidden="1"/>
    </xf>
    <xf numFmtId="2" fontId="42" fillId="0" borderId="21" xfId="0" applyNumberFormat="1" applyFont="1" applyFill="1" applyBorder="1" applyAlignment="1" applyProtection="1">
      <alignment horizontal="center" vertical="center"/>
      <protection locked="0" hidden="1"/>
    </xf>
    <xf numFmtId="165" fontId="42" fillId="0" borderId="21" xfId="0" applyNumberFormat="1" applyFont="1" applyFill="1" applyBorder="1" applyAlignment="1" applyProtection="1">
      <alignment horizontal="center" vertical="center"/>
      <protection locked="0" hidden="1"/>
    </xf>
    <xf numFmtId="2" fontId="0" fillId="0" borderId="0" xfId="0" applyNumberFormat="1" applyFill="1" applyBorder="1" applyProtection="1"/>
    <xf numFmtId="10" fontId="0" fillId="0" borderId="0" xfId="4" applyNumberFormat="1" applyFont="1"/>
    <xf numFmtId="0" fontId="0" fillId="15" borderId="7" xfId="0" applyFill="1" applyBorder="1"/>
    <xf numFmtId="0" fontId="0" fillId="16" borderId="7" xfId="0" applyFill="1" applyBorder="1"/>
    <xf numFmtId="0" fontId="0" fillId="17" borderId="7" xfId="0" applyFill="1" applyBorder="1"/>
    <xf numFmtId="0" fontId="0" fillId="18" borderId="22" xfId="0" applyFill="1" applyBorder="1"/>
    <xf numFmtId="10" fontId="1" fillId="18" borderId="23" xfId="4" applyNumberFormat="1" applyFont="1" applyFill="1" applyBorder="1"/>
    <xf numFmtId="0" fontId="0" fillId="17" borderId="24" xfId="0" applyFill="1" applyBorder="1"/>
    <xf numFmtId="0" fontId="0" fillId="17" borderId="22" xfId="0" applyFill="1" applyBorder="1"/>
    <xf numFmtId="10" fontId="1" fillId="17" borderId="23" xfId="4" applyNumberFormat="1" applyFont="1" applyFill="1" applyBorder="1"/>
    <xf numFmtId="10" fontId="1" fillId="17" borderId="25" xfId="4" applyNumberFormat="1" applyFont="1" applyFill="1" applyBorder="1"/>
    <xf numFmtId="0" fontId="0" fillId="17" borderId="26" xfId="0" applyFill="1" applyBorder="1" applyAlignment="1">
      <alignment vertical="center"/>
    </xf>
    <xf numFmtId="0" fontId="0" fillId="17" borderId="27" xfId="0" applyFill="1" applyBorder="1"/>
    <xf numFmtId="10" fontId="1" fillId="17" borderId="28" xfId="4" applyNumberFormat="1" applyFont="1" applyFill="1" applyBorder="1"/>
    <xf numFmtId="0" fontId="0" fillId="16" borderId="29" xfId="0" applyFill="1" applyBorder="1"/>
    <xf numFmtId="0" fontId="0" fillId="16" borderId="22" xfId="0" applyFill="1" applyBorder="1"/>
    <xf numFmtId="10" fontId="1" fillId="16" borderId="23" xfId="4" applyNumberFormat="1" applyFont="1" applyFill="1" applyBorder="1"/>
    <xf numFmtId="0" fontId="0" fillId="16" borderId="30" xfId="0" applyFill="1" applyBorder="1" applyAlignment="1">
      <alignment vertical="center"/>
    </xf>
    <xf numFmtId="10" fontId="1" fillId="16" borderId="25" xfId="4" applyNumberFormat="1" applyFont="1" applyFill="1" applyBorder="1"/>
    <xf numFmtId="0" fontId="0" fillId="16" borderId="31" xfId="0" applyFill="1" applyBorder="1" applyAlignment="1">
      <alignment vertical="center"/>
    </xf>
    <xf numFmtId="0" fontId="0" fillId="16" borderId="27" xfId="0" applyFill="1" applyBorder="1"/>
    <xf numFmtId="10" fontId="1" fillId="16" borderId="28" xfId="4" applyNumberFormat="1" applyFont="1" applyFill="1" applyBorder="1"/>
    <xf numFmtId="0" fontId="0" fillId="15" borderId="30" xfId="0" applyFill="1" applyBorder="1" applyAlignment="1">
      <alignment vertical="center"/>
    </xf>
    <xf numFmtId="10" fontId="1" fillId="15" borderId="25" xfId="4" applyNumberFormat="1" applyFont="1" applyFill="1" applyBorder="1"/>
    <xf numFmtId="0" fontId="0" fillId="15" borderId="30" xfId="0" applyFill="1" applyBorder="1"/>
    <xf numFmtId="0" fontId="0" fillId="15" borderId="31" xfId="0" applyFill="1" applyBorder="1"/>
    <xf numFmtId="0" fontId="0" fillId="15" borderId="27" xfId="0" applyFill="1" applyBorder="1"/>
    <xf numFmtId="10" fontId="1" fillId="15" borderId="28" xfId="4" applyNumberFormat="1" applyFont="1" applyFill="1" applyBorder="1"/>
    <xf numFmtId="0" fontId="0" fillId="5" borderId="29" xfId="0" applyFill="1" applyBorder="1"/>
    <xf numFmtId="0" fontId="0" fillId="5" borderId="22" xfId="0" applyFill="1" applyBorder="1"/>
    <xf numFmtId="10" fontId="1" fillId="5" borderId="23" xfId="4" applyNumberFormat="1" applyFont="1" applyFill="1" applyBorder="1"/>
    <xf numFmtId="0" fontId="0" fillId="5" borderId="31" xfId="0" applyFill="1" applyBorder="1"/>
    <xf numFmtId="0" fontId="0" fillId="5" borderId="27" xfId="0" applyFill="1" applyBorder="1"/>
    <xf numFmtId="10" fontId="1" fillId="5" borderId="28" xfId="4" applyNumberFormat="1" applyFont="1" applyFill="1" applyBorder="1"/>
    <xf numFmtId="0" fontId="0" fillId="15" borderId="32" xfId="0" applyFill="1" applyBorder="1"/>
    <xf numFmtId="0" fontId="0" fillId="15" borderId="33" xfId="0" applyFill="1" applyBorder="1"/>
    <xf numFmtId="10" fontId="1" fillId="15" borderId="34" xfId="4" applyNumberFormat="1" applyFont="1" applyFill="1" applyBorder="1"/>
    <xf numFmtId="2" fontId="0" fillId="0" borderId="21" xfId="0" applyNumberFormat="1" applyFill="1" applyBorder="1" applyAlignment="1" applyProtection="1">
      <alignment horizontal="center"/>
    </xf>
    <xf numFmtId="0" fontId="43" fillId="0" borderId="0" xfId="0" applyFont="1" applyFill="1" applyAlignment="1" applyProtection="1">
      <alignment horizontal="left" indent="2"/>
    </xf>
    <xf numFmtId="0" fontId="47" fillId="0" borderId="0" xfId="2" applyFont="1" applyFill="1" applyAlignment="1" applyProtection="1">
      <alignment horizontal="left" vertical="center"/>
    </xf>
    <xf numFmtId="170" fontId="0" fillId="0" borderId="0" xfId="4" applyNumberFormat="1" applyFont="1"/>
    <xf numFmtId="0" fontId="22" fillId="0" borderId="0" xfId="0" applyFont="1" applyFill="1" applyBorder="1"/>
    <xf numFmtId="166" fontId="0" fillId="0" borderId="0" xfId="0" applyNumberFormat="1" applyBorder="1"/>
    <xf numFmtId="0" fontId="0" fillId="0" borderId="35" xfId="0" applyBorder="1"/>
    <xf numFmtId="0" fontId="23" fillId="0" borderId="0" xfId="3" applyNumberFormat="1" applyFont="1" applyBorder="1"/>
    <xf numFmtId="166" fontId="0" fillId="0" borderId="35" xfId="0" applyNumberFormat="1" applyBorder="1"/>
    <xf numFmtId="0" fontId="0" fillId="0" borderId="0" xfId="0" applyBorder="1" applyProtection="1"/>
    <xf numFmtId="0" fontId="0" fillId="0" borderId="35" xfId="0" applyBorder="1" applyProtection="1"/>
    <xf numFmtId="0" fontId="2" fillId="0" borderId="0" xfId="3" applyFont="1" applyBorder="1"/>
    <xf numFmtId="0" fontId="2" fillId="0" borderId="0" xfId="3" applyBorder="1"/>
    <xf numFmtId="0" fontId="0" fillId="0" borderId="35" xfId="0" applyFill="1" applyBorder="1" applyAlignment="1" applyProtection="1">
      <alignment horizontal="right"/>
    </xf>
    <xf numFmtId="0" fontId="0" fillId="0" borderId="35" xfId="0" applyBorder="1" applyAlignment="1">
      <alignment horizontal="right"/>
    </xf>
    <xf numFmtId="0" fontId="22" fillId="0" borderId="0" xfId="0" applyFont="1" applyBorder="1"/>
    <xf numFmtId="0" fontId="0" fillId="0" borderId="0" xfId="0" applyBorder="1" applyAlignment="1"/>
    <xf numFmtId="0" fontId="0" fillId="0" borderId="35" xfId="0" applyFill="1" applyBorder="1"/>
    <xf numFmtId="166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/>
    <xf numFmtId="0" fontId="0" fillId="18" borderId="29" xfId="0" applyFill="1" applyBorder="1" applyAlignment="1">
      <alignment horizontal="left" vertical="center" wrapText="1"/>
    </xf>
    <xf numFmtId="0" fontId="0" fillId="18" borderId="36" xfId="0" applyFill="1" applyBorder="1"/>
    <xf numFmtId="0" fontId="0" fillId="18" borderId="37" xfId="0" applyFill="1" applyBorder="1"/>
    <xf numFmtId="10" fontId="1" fillId="18" borderId="38" xfId="4" applyNumberFormat="1" applyFont="1" applyFill="1" applyBorder="1"/>
    <xf numFmtId="10" fontId="0" fillId="0" borderId="39" xfId="4" applyNumberFormat="1" applyFont="1" applyFill="1" applyBorder="1" applyAlignment="1">
      <alignment horizontal="center"/>
    </xf>
    <xf numFmtId="165" fontId="42" fillId="0" borderId="40" xfId="0" applyNumberFormat="1" applyFont="1" applyFill="1" applyBorder="1" applyAlignment="1" applyProtection="1">
      <alignment horizontal="center" vertical="center"/>
      <protection locked="0" hidden="1"/>
    </xf>
    <xf numFmtId="10" fontId="0" fillId="0" borderId="7" xfId="4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 vertical="center"/>
    </xf>
    <xf numFmtId="10" fontId="1" fillId="3" borderId="23" xfId="4" applyNumberFormat="1" applyFont="1" applyFill="1" applyBorder="1" applyAlignment="1">
      <alignment horizontal="right" vertical="center"/>
    </xf>
    <xf numFmtId="10" fontId="1" fillId="3" borderId="25" xfId="4" applyNumberFormat="1" applyFont="1" applyFill="1" applyBorder="1" applyAlignment="1">
      <alignment horizontal="right" vertical="center"/>
    </xf>
    <xf numFmtId="10" fontId="1" fillId="3" borderId="28" xfId="4" applyNumberFormat="1" applyFont="1" applyFill="1" applyBorder="1" applyAlignment="1">
      <alignment horizontal="righ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22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31" xfId="0" applyFont="1" applyFill="1" applyBorder="1" applyAlignment="1">
      <alignment horizontal="left" vertical="center"/>
    </xf>
    <xf numFmtId="0" fontId="2" fillId="3" borderId="27" xfId="0" applyFont="1" applyFill="1" applyBorder="1" applyAlignment="1">
      <alignment horizontal="left" vertical="center"/>
    </xf>
    <xf numFmtId="49" fontId="41" fillId="19" borderId="11" xfId="0" applyNumberFormat="1" applyFont="1" applyFill="1" applyBorder="1" applyAlignment="1" applyProtection="1">
      <alignment horizontal="center" vertical="center" wrapText="1"/>
    </xf>
    <xf numFmtId="0" fontId="0" fillId="18" borderId="32" xfId="0" applyFill="1" applyBorder="1" applyAlignment="1">
      <alignment horizontal="left" vertical="center" wrapText="1"/>
    </xf>
    <xf numFmtId="0" fontId="0" fillId="18" borderId="33" xfId="0" applyFill="1" applyBorder="1"/>
    <xf numFmtId="10" fontId="1" fillId="18" borderId="41" xfId="4" applyNumberFormat="1" applyFont="1" applyFill="1" applyBorder="1"/>
    <xf numFmtId="2" fontId="0" fillId="0" borderId="0" xfId="0" applyNumberFormat="1" applyFill="1" applyBorder="1" applyAlignment="1">
      <alignment horizontal="right" vertical="center"/>
    </xf>
    <xf numFmtId="165" fontId="42" fillId="0" borderId="7" xfId="0" applyNumberFormat="1" applyFont="1" applyFill="1" applyBorder="1" applyAlignment="1" applyProtection="1">
      <alignment horizontal="center" vertical="center"/>
      <protection hidden="1"/>
    </xf>
    <xf numFmtId="0" fontId="0" fillId="17" borderId="32" xfId="0" applyFill="1" applyBorder="1" applyAlignment="1">
      <alignment vertical="center"/>
    </xf>
    <xf numFmtId="2" fontId="42" fillId="0" borderId="4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left" vertical="center" indent="1"/>
    </xf>
    <xf numFmtId="2" fontId="42" fillId="0" borderId="43" xfId="0" applyNumberFormat="1" applyFont="1" applyFill="1" applyBorder="1" applyAlignment="1">
      <alignment horizontal="center" vertical="center"/>
    </xf>
    <xf numFmtId="2" fontId="44" fillId="0" borderId="0" xfId="0" applyNumberFormat="1" applyFont="1" applyFill="1" applyBorder="1" applyAlignment="1">
      <alignment horizontal="center" vertical="center"/>
    </xf>
    <xf numFmtId="2" fontId="42" fillId="0" borderId="0" xfId="0" applyNumberFormat="1" applyFont="1" applyFill="1" applyBorder="1" applyAlignment="1">
      <alignment horizontal="center" vertical="center"/>
    </xf>
    <xf numFmtId="2" fontId="4" fillId="0" borderId="6" xfId="4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right"/>
    </xf>
    <xf numFmtId="2" fontId="42" fillId="0" borderId="33" xfId="0" applyNumberFormat="1" applyFont="1" applyFill="1" applyBorder="1" applyAlignment="1">
      <alignment horizontal="center" vertical="center"/>
    </xf>
    <xf numFmtId="2" fontId="44" fillId="13" borderId="11" xfId="0" applyNumberFormat="1" applyFont="1" applyFill="1" applyBorder="1" applyAlignment="1">
      <alignment horizontal="center" vertical="center"/>
    </xf>
    <xf numFmtId="2" fontId="45" fillId="0" borderId="44" xfId="0" applyNumberFormat="1" applyFont="1" applyFill="1" applyBorder="1" applyAlignment="1" applyProtection="1">
      <alignment horizontal="center" vertical="center"/>
      <protection locked="0" hidden="1"/>
    </xf>
    <xf numFmtId="0" fontId="0" fillId="0" borderId="13" xfId="0" applyFill="1" applyBorder="1" applyProtection="1"/>
    <xf numFmtId="0" fontId="0" fillId="0" borderId="12" xfId="0" applyFill="1" applyBorder="1" applyProtection="1"/>
    <xf numFmtId="0" fontId="0" fillId="0" borderId="17" xfId="0" applyFill="1" applyBorder="1" applyProtection="1"/>
    <xf numFmtId="0" fontId="0" fillId="0" borderId="18" xfId="0" applyFill="1" applyBorder="1" applyProtection="1"/>
    <xf numFmtId="0" fontId="0" fillId="0" borderId="19" xfId="0" applyFill="1" applyBorder="1" applyProtection="1"/>
    <xf numFmtId="0" fontId="0" fillId="0" borderId="14" xfId="0" applyFill="1" applyBorder="1" applyProtection="1"/>
    <xf numFmtId="0" fontId="0" fillId="0" borderId="16" xfId="0" applyFill="1" applyBorder="1" applyProtection="1"/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Protection="1"/>
    <xf numFmtId="0" fontId="0" fillId="0" borderId="49" xfId="0" applyFill="1" applyBorder="1" applyAlignment="1" applyProtection="1">
      <alignment vertical="center"/>
    </xf>
    <xf numFmtId="0" fontId="4" fillId="0" borderId="16" xfId="0" applyFont="1" applyFill="1" applyBorder="1" applyAlignment="1" applyProtection="1">
      <alignment horizontal="right"/>
    </xf>
    <xf numFmtId="0" fontId="0" fillId="0" borderId="14" xfId="0" applyFill="1" applyBorder="1" applyAlignment="1" applyProtection="1"/>
    <xf numFmtId="0" fontId="2" fillId="0" borderId="16" xfId="0" applyFont="1" applyFill="1" applyBorder="1" applyProtection="1"/>
    <xf numFmtId="0" fontId="2" fillId="0" borderId="0" xfId="0" applyFont="1" applyFill="1" applyBorder="1" applyProtection="1"/>
    <xf numFmtId="10" fontId="0" fillId="0" borderId="50" xfId="0" applyNumberFormat="1" applyFill="1" applyBorder="1" applyAlignment="1" applyProtection="1"/>
    <xf numFmtId="0" fontId="49" fillId="0" borderId="6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/>
    </xf>
    <xf numFmtId="0" fontId="0" fillId="0" borderId="18" xfId="0" applyFill="1" applyBorder="1"/>
    <xf numFmtId="0" fontId="16" fillId="0" borderId="0" xfId="0" applyFont="1" applyFill="1" applyBorder="1"/>
    <xf numFmtId="2" fontId="0" fillId="0" borderId="0" xfId="0" applyNumberFormat="1" applyFill="1" applyBorder="1" applyProtection="1">
      <protection locked="0"/>
    </xf>
    <xf numFmtId="0" fontId="0" fillId="0" borderId="11" xfId="0" applyFill="1" applyBorder="1"/>
    <xf numFmtId="0" fontId="0" fillId="0" borderId="0" xfId="0" applyFill="1" applyBorder="1" applyProtection="1">
      <protection locked="0"/>
    </xf>
    <xf numFmtId="1" fontId="3" fillId="12" borderId="46" xfId="0" applyNumberFormat="1" applyFont="1" applyFill="1" applyBorder="1" applyAlignment="1" applyProtection="1">
      <alignment horizontal="center"/>
      <protection locked="0"/>
    </xf>
    <xf numFmtId="1" fontId="3" fillId="12" borderId="8" xfId="0" applyNumberFormat="1" applyFont="1" applyFill="1" applyBorder="1" applyAlignment="1" applyProtection="1">
      <alignment horizontal="center" vertical="center"/>
      <protection locked="0"/>
    </xf>
    <xf numFmtId="1" fontId="3" fillId="12" borderId="9" xfId="0" applyNumberFormat="1" applyFont="1" applyFill="1" applyBorder="1" applyAlignment="1" applyProtection="1">
      <alignment horizontal="center" vertical="center"/>
      <protection locked="0"/>
    </xf>
    <xf numFmtId="166" fontId="43" fillId="0" borderId="53" xfId="0" applyNumberFormat="1" applyFont="1" applyFill="1" applyBorder="1" applyAlignment="1" applyProtection="1">
      <alignment horizontal="center"/>
      <protection locked="0"/>
    </xf>
    <xf numFmtId="166" fontId="43" fillId="0" borderId="54" xfId="0" applyNumberFormat="1" applyFont="1" applyFill="1" applyBorder="1" applyAlignment="1" applyProtection="1">
      <alignment horizontal="center"/>
      <protection locked="0"/>
    </xf>
    <xf numFmtId="166" fontId="43" fillId="0" borderId="55" xfId="0" applyNumberFormat="1" applyFont="1" applyFill="1" applyBorder="1" applyAlignment="1" applyProtection="1">
      <alignment horizontal="center"/>
      <protection locked="0"/>
    </xf>
    <xf numFmtId="0" fontId="51" fillId="0" borderId="0" xfId="1" applyFont="1" applyFill="1" applyAlignment="1" applyProtection="1">
      <protection locked="0"/>
    </xf>
    <xf numFmtId="0" fontId="44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Protection="1"/>
    <xf numFmtId="0" fontId="28" fillId="11" borderId="0" xfId="0" applyFont="1" applyFill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166" fontId="4" fillId="12" borderId="8" xfId="0" applyNumberFormat="1" applyFont="1" applyFill="1" applyBorder="1" applyAlignment="1" applyProtection="1">
      <alignment horizontal="right"/>
      <protection locked="0"/>
    </xf>
    <xf numFmtId="1" fontId="4" fillId="12" borderId="9" xfId="0" applyNumberFormat="1" applyFont="1" applyFill="1" applyBorder="1" applyAlignment="1" applyProtection="1">
      <alignment horizontal="right"/>
      <protection locked="0"/>
    </xf>
    <xf numFmtId="0" fontId="4" fillId="0" borderId="14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4" fillId="3" borderId="7" xfId="0" applyFont="1" applyFill="1" applyBorder="1" applyAlignment="1" applyProtection="1">
      <alignment horizontal="center" vertical="center" wrapText="1"/>
    </xf>
    <xf numFmtId="0" fontId="28" fillId="11" borderId="6" xfId="0" applyFont="1" applyFill="1" applyBorder="1" applyAlignment="1" applyProtection="1">
      <alignment horizontal="center" vertical="center"/>
    </xf>
    <xf numFmtId="0" fontId="28" fillId="11" borderId="59" xfId="0" applyFont="1" applyFill="1" applyBorder="1" applyAlignment="1" applyProtection="1">
      <alignment horizontal="center" vertical="center"/>
    </xf>
    <xf numFmtId="0" fontId="28" fillId="11" borderId="60" xfId="0" applyFont="1" applyFill="1" applyBorder="1" applyAlignment="1" applyProtection="1">
      <alignment horizontal="center" vertical="center"/>
    </xf>
    <xf numFmtId="49" fontId="41" fillId="19" borderId="7" xfId="0" applyNumberFormat="1" applyFont="1" applyFill="1" applyBorder="1" applyAlignment="1" applyProtection="1">
      <alignment horizontal="center" vertical="center" wrapText="1"/>
    </xf>
    <xf numFmtId="49" fontId="41" fillId="7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/>
    </xf>
    <xf numFmtId="2" fontId="4" fillId="0" borderId="7" xfId="0" applyNumberFormat="1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vertical="center" textRotation="90"/>
    </xf>
    <xf numFmtId="166" fontId="4" fillId="12" borderId="54" xfId="0" applyNumberFormat="1" applyFont="1" applyFill="1" applyBorder="1" applyAlignment="1" applyProtection="1">
      <alignment horizontal="right"/>
      <protection locked="0"/>
    </xf>
    <xf numFmtId="0" fontId="4" fillId="0" borderId="14" xfId="0" applyFont="1" applyFill="1" applyBorder="1" applyAlignment="1" applyProtection="1">
      <alignment horizontal="left"/>
    </xf>
    <xf numFmtId="1" fontId="35" fillId="0" borderId="0" xfId="2" applyNumberFormat="1" applyFont="1" applyFill="1" applyBorder="1" applyAlignment="1" applyProtection="1">
      <alignment horizontal="left" vertical="center"/>
    </xf>
    <xf numFmtId="0" fontId="4" fillId="0" borderId="20" xfId="0" applyFont="1" applyFill="1" applyBorder="1" applyAlignment="1" applyProtection="1">
      <alignment horizontal="right"/>
    </xf>
    <xf numFmtId="0" fontId="0" fillId="0" borderId="0" xfId="0" applyFill="1" applyBorder="1" applyAlignment="1">
      <alignment horizontal="left" wrapText="1"/>
    </xf>
    <xf numFmtId="2" fontId="42" fillId="0" borderId="7" xfId="0" applyNumberFormat="1" applyFont="1" applyFill="1" applyBorder="1" applyAlignment="1" applyProtection="1">
      <alignment horizontal="center"/>
    </xf>
    <xf numFmtId="0" fontId="42" fillId="0" borderId="16" xfId="0" applyFont="1" applyFill="1" applyBorder="1" applyAlignment="1" applyProtection="1">
      <alignment horizontal="right" vertical="center"/>
    </xf>
    <xf numFmtId="0" fontId="42" fillId="0" borderId="16" xfId="0" applyFont="1" applyFill="1" applyBorder="1" applyAlignment="1" applyProtection="1">
      <alignment horizontal="right" vertical="center" indent="1"/>
    </xf>
    <xf numFmtId="0" fontId="52" fillId="13" borderId="16" xfId="0" quotePrefix="1" applyFont="1" applyFill="1" applyBorder="1" applyAlignment="1"/>
    <xf numFmtId="0" fontId="52" fillId="21" borderId="16" xfId="0" quotePrefix="1" applyFont="1" applyFill="1" applyBorder="1" applyAlignment="1"/>
    <xf numFmtId="2" fontId="52" fillId="22" borderId="16" xfId="0" quotePrefix="1" applyNumberFormat="1" applyFont="1" applyFill="1" applyBorder="1" applyAlignment="1">
      <alignment vertical="center"/>
    </xf>
    <xf numFmtId="0" fontId="34" fillId="0" borderId="0" xfId="1" applyFill="1" applyAlignment="1" applyProtection="1">
      <alignment horizontal="left"/>
    </xf>
    <xf numFmtId="0" fontId="44" fillId="21" borderId="7" xfId="0" applyFont="1" applyFill="1" applyBorder="1" applyAlignment="1" applyProtection="1">
      <alignment horizontal="center" vertical="center"/>
    </xf>
    <xf numFmtId="0" fontId="46" fillId="0" borderId="7" xfId="0" applyFont="1" applyBorder="1" applyProtection="1"/>
    <xf numFmtId="0" fontId="44" fillId="13" borderId="7" xfId="0" applyFont="1" applyFill="1" applyBorder="1" applyAlignment="1" applyProtection="1">
      <alignment horizontal="center" vertical="center"/>
    </xf>
    <xf numFmtId="0" fontId="28" fillId="11" borderId="49" xfId="0" applyFont="1" applyFill="1" applyBorder="1" applyAlignment="1" applyProtection="1">
      <alignment horizontal="center" vertical="center"/>
    </xf>
    <xf numFmtId="0" fontId="28" fillId="11" borderId="60" xfId="0" applyFont="1" applyFill="1" applyBorder="1" applyAlignment="1" applyProtection="1">
      <alignment horizontal="center" vertical="center"/>
    </xf>
    <xf numFmtId="0" fontId="28" fillId="11" borderId="59" xfId="0" applyFont="1" applyFill="1" applyBorder="1" applyAlignment="1" applyProtection="1">
      <alignment horizontal="center" vertical="center"/>
    </xf>
    <xf numFmtId="0" fontId="4" fillId="0" borderId="18" xfId="0" applyFont="1" applyBorder="1" applyAlignment="1">
      <alignment horizontal="center"/>
    </xf>
    <xf numFmtId="166" fontId="2" fillId="0" borderId="39" xfId="0" applyNumberFormat="1" applyFont="1" applyFill="1" applyBorder="1" applyAlignment="1">
      <alignment horizontal="center"/>
    </xf>
    <xf numFmtId="2" fontId="42" fillId="0" borderId="4" xfId="0" applyNumberFormat="1" applyFont="1" applyFill="1" applyBorder="1" applyAlignment="1">
      <alignment horizontal="center" vertical="center"/>
    </xf>
    <xf numFmtId="2" fontId="42" fillId="0" borderId="21" xfId="0" applyNumberFormat="1" applyFont="1" applyFill="1" applyBorder="1" applyAlignment="1">
      <alignment horizontal="center" vertical="center"/>
    </xf>
    <xf numFmtId="2" fontId="4" fillId="12" borderId="46" xfId="0" applyNumberFormat="1" applyFont="1" applyFill="1" applyBorder="1" applyAlignment="1" applyProtection="1">
      <alignment horizontal="center" vertical="center"/>
      <protection locked="0"/>
    </xf>
    <xf numFmtId="2" fontId="4" fillId="12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45" xfId="0" applyFont="1" applyBorder="1" applyAlignment="1" applyProtection="1">
      <alignment horizontal="center" vertical="center" textRotation="90"/>
    </xf>
    <xf numFmtId="0" fontId="4" fillId="0" borderId="56" xfId="0" applyFont="1" applyBorder="1" applyAlignment="1" applyProtection="1">
      <alignment horizontal="center" vertical="center" textRotation="90"/>
    </xf>
    <xf numFmtId="0" fontId="4" fillId="0" borderId="6" xfId="0" applyFont="1" applyBorder="1" applyAlignment="1" applyProtection="1">
      <alignment horizontal="center" vertical="center" textRotation="90"/>
    </xf>
    <xf numFmtId="0" fontId="4" fillId="0" borderId="0" xfId="0" applyFont="1" applyFill="1" applyBorder="1" applyAlignment="1">
      <alignment horizontal="center"/>
    </xf>
    <xf numFmtId="2" fontId="0" fillId="0" borderId="9" xfId="0" applyNumberFormat="1" applyBorder="1" applyProtection="1">
      <protection locked="0"/>
    </xf>
    <xf numFmtId="0" fontId="0" fillId="0" borderId="45" xfId="0" applyBorder="1" applyAlignment="1" applyProtection="1">
      <alignment horizontal="center" vertical="center" textRotation="90"/>
    </xf>
    <xf numFmtId="0" fontId="0" fillId="0" borderId="56" xfId="0" applyBorder="1" applyProtection="1"/>
    <xf numFmtId="0" fontId="0" fillId="0" borderId="43" xfId="0" applyBorder="1" applyProtection="1"/>
    <xf numFmtId="10" fontId="1" fillId="0" borderId="45" xfId="4" applyNumberFormat="1" applyFill="1" applyBorder="1" applyAlignment="1">
      <alignment horizontal="center" vertical="center"/>
    </xf>
    <xf numFmtId="0" fontId="0" fillId="0" borderId="43" xfId="0" applyBorder="1"/>
    <xf numFmtId="2" fontId="44" fillId="2" borderId="11" xfId="0" applyNumberFormat="1" applyFont="1" applyFill="1" applyBorder="1" applyAlignment="1">
      <alignment horizontal="center" vertical="center"/>
    </xf>
    <xf numFmtId="0" fontId="0" fillId="0" borderId="9" xfId="0" applyBorder="1" applyProtection="1">
      <protection locked="0"/>
    </xf>
    <xf numFmtId="2" fontId="45" fillId="0" borderId="40" xfId="0" applyNumberFormat="1" applyFont="1" applyFill="1" applyBorder="1" applyAlignment="1" applyProtection="1">
      <alignment horizontal="center" vertical="center"/>
      <protection locked="0" hidden="1"/>
    </xf>
    <xf numFmtId="2" fontId="45" fillId="0" borderId="44" xfId="0" applyNumberFormat="1" applyFont="1" applyFill="1" applyBorder="1" applyAlignment="1" applyProtection="1">
      <alignment horizontal="center" vertical="center"/>
      <protection locked="0" hidden="1"/>
    </xf>
    <xf numFmtId="2" fontId="50" fillId="0" borderId="51" xfId="0" applyNumberFormat="1" applyFont="1" applyFill="1" applyBorder="1" applyAlignment="1" applyProtection="1">
      <alignment horizontal="center" vertical="center"/>
      <protection locked="0"/>
    </xf>
    <xf numFmtId="2" fontId="43" fillId="0" borderId="52" xfId="0" applyNumberFormat="1" applyFont="1" applyFill="1" applyBorder="1" applyProtection="1">
      <protection locked="0"/>
    </xf>
    <xf numFmtId="0" fontId="4" fillId="0" borderId="18" xfId="0" applyFont="1" applyFill="1" applyBorder="1" applyAlignment="1" applyProtection="1">
      <alignment horizontal="center"/>
    </xf>
    <xf numFmtId="0" fontId="0" fillId="0" borderId="18" xfId="0" applyFill="1" applyBorder="1" applyAlignment="1" applyProtection="1">
      <alignment horizontal="center"/>
    </xf>
    <xf numFmtId="166" fontId="4" fillId="12" borderId="57" xfId="0" applyNumberFormat="1" applyFont="1" applyFill="1" applyBorder="1" applyAlignment="1" applyProtection="1">
      <alignment horizontal="left"/>
      <protection locked="0"/>
    </xf>
    <xf numFmtId="166" fontId="4" fillId="12" borderId="58" xfId="0" applyNumberFormat="1" applyFont="1" applyFill="1" applyBorder="1" applyAlignment="1" applyProtection="1">
      <alignment horizontal="left"/>
      <protection locked="0"/>
    </xf>
    <xf numFmtId="0" fontId="0" fillId="0" borderId="14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vertical="center" textRotation="90"/>
    </xf>
    <xf numFmtId="0" fontId="0" fillId="0" borderId="20" xfId="0" applyFill="1" applyBorder="1" applyAlignment="1" applyProtection="1">
      <alignment horizontal="center"/>
    </xf>
    <xf numFmtId="166" fontId="42" fillId="12" borderId="63" xfId="0" applyNumberFormat="1" applyFont="1" applyFill="1" applyBorder="1" applyAlignment="1" applyProtection="1">
      <alignment horizontal="center"/>
      <protection locked="0"/>
    </xf>
    <xf numFmtId="166" fontId="42" fillId="12" borderId="64" xfId="0" applyNumberFormat="1" applyFont="1" applyFill="1" applyBorder="1" applyAlignment="1" applyProtection="1">
      <alignment horizontal="center"/>
      <protection locked="0"/>
    </xf>
    <xf numFmtId="166" fontId="42" fillId="12" borderId="65" xfId="0" applyNumberFormat="1" applyFont="1" applyFill="1" applyBorder="1" applyAlignment="1" applyProtection="1">
      <alignment horizontal="center"/>
      <protection locked="0"/>
    </xf>
    <xf numFmtId="166" fontId="42" fillId="12" borderId="66" xfId="0" applyNumberFormat="1" applyFont="1" applyFill="1" applyBorder="1" applyAlignment="1" applyProtection="1">
      <alignment horizontal="center"/>
      <protection locked="0"/>
    </xf>
    <xf numFmtId="166" fontId="42" fillId="12" borderId="61" xfId="0" applyNumberFormat="1" applyFont="1" applyFill="1" applyBorder="1" applyAlignment="1" applyProtection="1">
      <alignment horizontal="center"/>
      <protection locked="0"/>
    </xf>
    <xf numFmtId="166" fontId="42" fillId="12" borderId="62" xfId="0" applyNumberFormat="1" applyFont="1" applyFill="1" applyBorder="1" applyAlignment="1" applyProtection="1">
      <alignment horizontal="center"/>
      <protection locked="0"/>
    </xf>
    <xf numFmtId="0" fontId="9" fillId="0" borderId="2" xfId="4" applyNumberFormat="1" applyFont="1" applyFill="1" applyBorder="1" applyAlignment="1">
      <alignment horizontal="center" vertical="center"/>
    </xf>
    <xf numFmtId="0" fontId="9" fillId="0" borderId="3" xfId="4" applyNumberFormat="1" applyFont="1" applyFill="1" applyBorder="1" applyAlignment="1">
      <alignment horizontal="center" vertical="center"/>
    </xf>
    <xf numFmtId="0" fontId="2" fillId="0" borderId="47" xfId="0" applyFont="1" applyBorder="1" applyAlignment="1">
      <alignment horizontal="center" vertical="center" wrapText="1"/>
    </xf>
    <xf numFmtId="0" fontId="0" fillId="0" borderId="48" xfId="0" applyBorder="1"/>
    <xf numFmtId="0" fontId="0" fillId="0" borderId="5" xfId="0" applyBorder="1"/>
    <xf numFmtId="166" fontId="8" fillId="12" borderId="2" xfId="0" applyNumberFormat="1" applyFont="1" applyFill="1" applyBorder="1" applyAlignment="1" applyProtection="1">
      <alignment horizontal="center" vertical="center"/>
      <protection locked="0"/>
    </xf>
    <xf numFmtId="166" fontId="8" fillId="12" borderId="3" xfId="0" applyNumberFormat="1" applyFont="1" applyFill="1" applyBorder="1" applyAlignment="1" applyProtection="1">
      <alignment horizontal="center" vertical="center"/>
      <protection locked="0"/>
    </xf>
    <xf numFmtId="9" fontId="8" fillId="12" borderId="2" xfId="4" applyFont="1" applyFill="1" applyBorder="1" applyAlignment="1" applyProtection="1">
      <alignment horizontal="center" vertical="center"/>
      <protection locked="0"/>
    </xf>
    <xf numFmtId="9" fontId="8" fillId="12" borderId="3" xfId="4" applyFont="1" applyFill="1" applyBorder="1" applyAlignment="1" applyProtection="1">
      <alignment horizontal="center" vertical="center"/>
      <protection locked="0"/>
    </xf>
    <xf numFmtId="0" fontId="48" fillId="20" borderId="0" xfId="0" applyFont="1" applyFill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2" xfId="2"/>
    <cellStyle name="Обычный_Калькулятор" xfId="3"/>
    <cellStyle name="Процентный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5.9099464218729171E-2"/>
          <c:y val="5.7324959620819294E-2"/>
          <c:w val="0.83677336639848965"/>
          <c:h val="0.84501236774389998"/>
        </c:manualLayout>
      </c:layout>
      <c:stockChart>
        <c:ser>
          <c:idx val="0"/>
          <c:order val="0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График!$B$31:$B$171</c:f>
              <c:numCache>
                <c:formatCode>0.00</c:formatCode>
                <c:ptCount val="141"/>
                <c:pt idx="0">
                  <c:v>1.23</c:v>
                </c:pt>
                <c:pt idx="1">
                  <c:v>2.46</c:v>
                </c:pt>
                <c:pt idx="2">
                  <c:v>2.2599999999999998</c:v>
                </c:pt>
                <c:pt idx="3">
                  <c:v>3.4899999999999998</c:v>
                </c:pt>
                <c:pt idx="4">
                  <c:v>3.2899999999999996</c:v>
                </c:pt>
                <c:pt idx="5">
                  <c:v>4.5199999999999996</c:v>
                </c:pt>
                <c:pt idx="6">
                  <c:v>4.3199999999999994</c:v>
                </c:pt>
                <c:pt idx="7">
                  <c:v>5.5499999999999989</c:v>
                </c:pt>
                <c:pt idx="8">
                  <c:v>5.3499999999999988</c:v>
                </c:pt>
                <c:pt idx="9">
                  <c:v>6.5799999999999983</c:v>
                </c:pt>
                <c:pt idx="10">
                  <c:v>6.3799999999999981</c:v>
                </c:pt>
                <c:pt idx="11">
                  <c:v>7.6099999999999977</c:v>
                </c:pt>
                <c:pt idx="12">
                  <c:v>7.4099999999999975</c:v>
                </c:pt>
                <c:pt idx="13">
                  <c:v>8.639999999999997</c:v>
                </c:pt>
                <c:pt idx="14">
                  <c:v>5.4499999999999993</c:v>
                </c:pt>
                <c:pt idx="15">
                  <c:v>6.68</c:v>
                </c:pt>
                <c:pt idx="16">
                  <c:v>6.4799999999999995</c:v>
                </c:pt>
                <c:pt idx="17">
                  <c:v>7.7099999999999991</c:v>
                </c:pt>
                <c:pt idx="18">
                  <c:v>7.5099999999999989</c:v>
                </c:pt>
                <c:pt idx="19">
                  <c:v>8.7399999999999984</c:v>
                </c:pt>
                <c:pt idx="20">
                  <c:v>8.5399999999999991</c:v>
                </c:pt>
                <c:pt idx="21">
                  <c:v>9.77</c:v>
                </c:pt>
                <c:pt idx="22">
                  <c:v>9.57</c:v>
                </c:pt>
                <c:pt idx="23">
                  <c:v>10.8</c:v>
                </c:pt>
                <c:pt idx="24">
                  <c:v>10.600000000000001</c:v>
                </c:pt>
                <c:pt idx="25">
                  <c:v>11.830000000000002</c:v>
                </c:pt>
                <c:pt idx="26">
                  <c:v>11.630000000000003</c:v>
                </c:pt>
                <c:pt idx="27">
                  <c:v>12.860000000000003</c:v>
                </c:pt>
                <c:pt idx="28">
                  <c:v>7.5600000000000023</c:v>
                </c:pt>
                <c:pt idx="29">
                  <c:v>8.7900000000000027</c:v>
                </c:pt>
                <c:pt idx="30">
                  <c:v>8.5900000000000034</c:v>
                </c:pt>
                <c:pt idx="31">
                  <c:v>9.8200000000000038</c:v>
                </c:pt>
                <c:pt idx="32">
                  <c:v>9.6200000000000045</c:v>
                </c:pt>
                <c:pt idx="33">
                  <c:v>10.850000000000005</c:v>
                </c:pt>
                <c:pt idx="34">
                  <c:v>10.650000000000006</c:v>
                </c:pt>
                <c:pt idx="35">
                  <c:v>11.880000000000006</c:v>
                </c:pt>
                <c:pt idx="36">
                  <c:v>11.680000000000007</c:v>
                </c:pt>
                <c:pt idx="37">
                  <c:v>12.910000000000007</c:v>
                </c:pt>
                <c:pt idx="38">
                  <c:v>12.710000000000008</c:v>
                </c:pt>
                <c:pt idx="39">
                  <c:v>13.940000000000008</c:v>
                </c:pt>
                <c:pt idx="40">
                  <c:v>13.740000000000009</c:v>
                </c:pt>
                <c:pt idx="41">
                  <c:v>14.97000000000001</c:v>
                </c:pt>
                <c:pt idx="42">
                  <c:v>8.6150000000000055</c:v>
                </c:pt>
                <c:pt idx="43">
                  <c:v>9.845000000000006</c:v>
                </c:pt>
                <c:pt idx="44">
                  <c:v>9.6450000000000067</c:v>
                </c:pt>
                <c:pt idx="45">
                  <c:v>10.875000000000007</c:v>
                </c:pt>
                <c:pt idx="46">
                  <c:v>10.675000000000008</c:v>
                </c:pt>
                <c:pt idx="47">
                  <c:v>11.905000000000008</c:v>
                </c:pt>
                <c:pt idx="48">
                  <c:v>11.705000000000009</c:v>
                </c:pt>
                <c:pt idx="49">
                  <c:v>12.935000000000009</c:v>
                </c:pt>
                <c:pt idx="50">
                  <c:v>12.73500000000001</c:v>
                </c:pt>
                <c:pt idx="51">
                  <c:v>13.965000000000011</c:v>
                </c:pt>
                <c:pt idx="52">
                  <c:v>13.765000000000011</c:v>
                </c:pt>
                <c:pt idx="53">
                  <c:v>14.995000000000012</c:v>
                </c:pt>
                <c:pt idx="54">
                  <c:v>14.795000000000012</c:v>
                </c:pt>
                <c:pt idx="55">
                  <c:v>16.025000000000013</c:v>
                </c:pt>
                <c:pt idx="56">
                  <c:v>9.1425000000000072</c:v>
                </c:pt>
                <c:pt idx="57">
                  <c:v>10.372500000000008</c:v>
                </c:pt>
                <c:pt idx="58">
                  <c:v>10.172500000000008</c:v>
                </c:pt>
                <c:pt idx="59">
                  <c:v>11.402500000000009</c:v>
                </c:pt>
                <c:pt idx="60">
                  <c:v>11.202500000000009</c:v>
                </c:pt>
                <c:pt idx="61">
                  <c:v>12.43250000000001</c:v>
                </c:pt>
                <c:pt idx="62">
                  <c:v>12.232500000000011</c:v>
                </c:pt>
                <c:pt idx="63">
                  <c:v>13.462500000000011</c:v>
                </c:pt>
                <c:pt idx="64">
                  <c:v>13.262500000000012</c:v>
                </c:pt>
                <c:pt idx="65">
                  <c:v>14.492500000000012</c:v>
                </c:pt>
                <c:pt idx="66">
                  <c:v>14.292500000000013</c:v>
                </c:pt>
                <c:pt idx="67">
                  <c:v>15.522500000000013</c:v>
                </c:pt>
                <c:pt idx="68">
                  <c:v>15.322500000000014</c:v>
                </c:pt>
                <c:pt idx="69">
                  <c:v>16.552500000000013</c:v>
                </c:pt>
                <c:pt idx="70">
                  <c:v>9.4062500000000071</c:v>
                </c:pt>
                <c:pt idx="71">
                  <c:v>10.636250000000008</c:v>
                </c:pt>
                <c:pt idx="72">
                  <c:v>10.436250000000008</c:v>
                </c:pt>
                <c:pt idx="73">
                  <c:v>11.666250000000009</c:v>
                </c:pt>
                <c:pt idx="74">
                  <c:v>11.466250000000009</c:v>
                </c:pt>
                <c:pt idx="75">
                  <c:v>12.69625000000001</c:v>
                </c:pt>
                <c:pt idx="76">
                  <c:v>12.496250000000011</c:v>
                </c:pt>
                <c:pt idx="77">
                  <c:v>13.726250000000011</c:v>
                </c:pt>
                <c:pt idx="78">
                  <c:v>13.526250000000012</c:v>
                </c:pt>
                <c:pt idx="79">
                  <c:v>14.756250000000012</c:v>
                </c:pt>
                <c:pt idx="80">
                  <c:v>14.556250000000013</c:v>
                </c:pt>
                <c:pt idx="81">
                  <c:v>15.786250000000013</c:v>
                </c:pt>
                <c:pt idx="82">
                  <c:v>15.586250000000014</c:v>
                </c:pt>
                <c:pt idx="83">
                  <c:v>16.816250000000014</c:v>
                </c:pt>
                <c:pt idx="84">
                  <c:v>9.538125000000008</c:v>
                </c:pt>
                <c:pt idx="85">
                  <c:v>10.768125000000008</c:v>
                </c:pt>
                <c:pt idx="86">
                  <c:v>10.568125000000009</c:v>
                </c:pt>
                <c:pt idx="87">
                  <c:v>11.79812500000001</c:v>
                </c:pt>
                <c:pt idx="88">
                  <c:v>11.59812500000001</c:v>
                </c:pt>
                <c:pt idx="89">
                  <c:v>12.828125000000011</c:v>
                </c:pt>
                <c:pt idx="90">
                  <c:v>12.628125000000011</c:v>
                </c:pt>
                <c:pt idx="91">
                  <c:v>13.858125000000012</c:v>
                </c:pt>
                <c:pt idx="92">
                  <c:v>13.658125000000013</c:v>
                </c:pt>
                <c:pt idx="93">
                  <c:v>14.888125000000013</c:v>
                </c:pt>
                <c:pt idx="94">
                  <c:v>14.688125000000014</c:v>
                </c:pt>
                <c:pt idx="95">
                  <c:v>15.918125000000014</c:v>
                </c:pt>
                <c:pt idx="96">
                  <c:v>15.718125000000015</c:v>
                </c:pt>
                <c:pt idx="97">
                  <c:v>16.948125000000015</c:v>
                </c:pt>
                <c:pt idx="98">
                  <c:v>9.6040625000000084</c:v>
                </c:pt>
                <c:pt idx="99">
                  <c:v>10.834062500000009</c:v>
                </c:pt>
                <c:pt idx="100">
                  <c:v>10.63406250000001</c:v>
                </c:pt>
                <c:pt idx="101">
                  <c:v>11.86406250000001</c:v>
                </c:pt>
                <c:pt idx="102">
                  <c:v>11.664062500000011</c:v>
                </c:pt>
                <c:pt idx="103">
                  <c:v>12.894062500000011</c:v>
                </c:pt>
                <c:pt idx="104">
                  <c:v>12.694062500000012</c:v>
                </c:pt>
                <c:pt idx="105">
                  <c:v>13.924062500000012</c:v>
                </c:pt>
                <c:pt idx="106">
                  <c:v>13.724062500000013</c:v>
                </c:pt>
                <c:pt idx="107">
                  <c:v>14.954062500000013</c:v>
                </c:pt>
                <c:pt idx="108">
                  <c:v>14.754062500000014</c:v>
                </c:pt>
                <c:pt idx="109">
                  <c:v>15.984062500000014</c:v>
                </c:pt>
                <c:pt idx="110">
                  <c:v>15.784062500000015</c:v>
                </c:pt>
                <c:pt idx="111">
                  <c:v>17.014062500000016</c:v>
                </c:pt>
                <c:pt idx="112">
                  <c:v>9.6370312500000086</c:v>
                </c:pt>
                <c:pt idx="113">
                  <c:v>10.867031250000009</c:v>
                </c:pt>
                <c:pt idx="114">
                  <c:v>10.66703125000001</c:v>
                </c:pt>
                <c:pt idx="115">
                  <c:v>11.89703125000001</c:v>
                </c:pt>
                <c:pt idx="116">
                  <c:v>11.697031250000011</c:v>
                </c:pt>
                <c:pt idx="117">
                  <c:v>12.927031250000011</c:v>
                </c:pt>
                <c:pt idx="118">
                  <c:v>12.727031250000012</c:v>
                </c:pt>
                <c:pt idx="119">
                  <c:v>13.957031250000012</c:v>
                </c:pt>
                <c:pt idx="120">
                  <c:v>13.757031250000013</c:v>
                </c:pt>
                <c:pt idx="121">
                  <c:v>14.987031250000014</c:v>
                </c:pt>
                <c:pt idx="122">
                  <c:v>14.787031250000014</c:v>
                </c:pt>
                <c:pt idx="123">
                  <c:v>16.017031250000013</c:v>
                </c:pt>
                <c:pt idx="124">
                  <c:v>15.817031250000014</c:v>
                </c:pt>
                <c:pt idx="125">
                  <c:v>17.047031250000014</c:v>
                </c:pt>
                <c:pt idx="126">
                  <c:v>9.6535156250000078</c:v>
                </c:pt>
                <c:pt idx="127">
                  <c:v>10.883515625000008</c:v>
                </c:pt>
                <c:pt idx="128">
                  <c:v>10.683515625000009</c:v>
                </c:pt>
                <c:pt idx="129">
                  <c:v>11.913515625000009</c:v>
                </c:pt>
                <c:pt idx="130">
                  <c:v>11.71351562500001</c:v>
                </c:pt>
                <c:pt idx="131">
                  <c:v>12.943515625000011</c:v>
                </c:pt>
                <c:pt idx="132">
                  <c:v>12.743515625000011</c:v>
                </c:pt>
                <c:pt idx="133">
                  <c:v>13.973515625000012</c:v>
                </c:pt>
                <c:pt idx="134">
                  <c:v>13.773515625000012</c:v>
                </c:pt>
                <c:pt idx="135">
                  <c:v>15.003515625000013</c:v>
                </c:pt>
                <c:pt idx="136">
                  <c:v>14.803515625000014</c:v>
                </c:pt>
                <c:pt idx="137">
                  <c:v>16.033515625000014</c:v>
                </c:pt>
                <c:pt idx="138">
                  <c:v>15.833515625000015</c:v>
                </c:pt>
                <c:pt idx="139" formatCode="0.00000">
                  <c:v>17.063515625000015</c:v>
                </c:pt>
                <c:pt idx="140">
                  <c:v>9.6617578125000083</c:v>
                </c:pt>
              </c:numCache>
            </c:numRef>
          </c:val>
          <c:smooth val="1"/>
        </c:ser>
        <c:ser>
          <c:idx val="1"/>
          <c:order val="1"/>
          <c:spPr>
            <a:ln w="25400">
              <a:solidFill>
                <a:srgbClr val="FF00FF"/>
              </a:solidFill>
              <a:prstDash val="solid"/>
            </a:ln>
          </c:spPr>
          <c:marker>
            <c:symbol val="none"/>
          </c:marker>
          <c:val>
            <c:numRef>
              <c:f>График!$C$31:$C$171</c:f>
              <c:numCache>
                <c:formatCode>0.00</c:formatCode>
                <c:ptCount val="141"/>
                <c:pt idx="0">
                  <c:v>1.23</c:v>
                </c:pt>
                <c:pt idx="1">
                  <c:v>2.46</c:v>
                </c:pt>
                <c:pt idx="2">
                  <c:v>1.3599999999999999</c:v>
                </c:pt>
                <c:pt idx="3">
                  <c:v>2.59</c:v>
                </c:pt>
                <c:pt idx="4">
                  <c:v>1.4899999999999998</c:v>
                </c:pt>
                <c:pt idx="5">
                  <c:v>2.7199999999999998</c:v>
                </c:pt>
                <c:pt idx="6">
                  <c:v>1.6199999999999997</c:v>
                </c:pt>
                <c:pt idx="7">
                  <c:v>2.8499999999999996</c:v>
                </c:pt>
                <c:pt idx="8">
                  <c:v>1.7499999999999996</c:v>
                </c:pt>
                <c:pt idx="9">
                  <c:v>2.9799999999999995</c:v>
                </c:pt>
                <c:pt idx="10">
                  <c:v>1.8799999999999994</c:v>
                </c:pt>
                <c:pt idx="11">
                  <c:v>3.1099999999999994</c:v>
                </c:pt>
                <c:pt idx="12">
                  <c:v>2.0099999999999993</c:v>
                </c:pt>
                <c:pt idx="13">
                  <c:v>3.2399999999999993</c:v>
                </c:pt>
                <c:pt idx="14" formatCode="0.000">
                  <c:v>2.2999999999999998</c:v>
                </c:pt>
                <c:pt idx="15">
                  <c:v>3.53</c:v>
                </c:pt>
                <c:pt idx="16">
                  <c:v>2.4299999999999997</c:v>
                </c:pt>
                <c:pt idx="17">
                  <c:v>3.6599999999999997</c:v>
                </c:pt>
                <c:pt idx="18">
                  <c:v>2.5599999999999996</c:v>
                </c:pt>
                <c:pt idx="19">
                  <c:v>3.7899999999999996</c:v>
                </c:pt>
                <c:pt idx="20">
                  <c:v>2.6899999999999995</c:v>
                </c:pt>
                <c:pt idx="21">
                  <c:v>3.9199999999999995</c:v>
                </c:pt>
                <c:pt idx="22">
                  <c:v>2.8199999999999994</c:v>
                </c:pt>
                <c:pt idx="23">
                  <c:v>4.0499999999999989</c:v>
                </c:pt>
                <c:pt idx="24">
                  <c:v>2.9499999999999988</c:v>
                </c:pt>
                <c:pt idx="25">
                  <c:v>4.1799999999999988</c:v>
                </c:pt>
                <c:pt idx="26">
                  <c:v>3.0799999999999987</c:v>
                </c:pt>
                <c:pt idx="27">
                  <c:v>4.3099999999999987</c:v>
                </c:pt>
                <c:pt idx="28">
                  <c:v>2.8349999999999991</c:v>
                </c:pt>
                <c:pt idx="29">
                  <c:v>4.0649999999999995</c:v>
                </c:pt>
                <c:pt idx="30">
                  <c:v>2.9649999999999994</c:v>
                </c:pt>
                <c:pt idx="31">
                  <c:v>4.1949999999999994</c:v>
                </c:pt>
                <c:pt idx="32">
                  <c:v>3.0949999999999993</c:v>
                </c:pt>
                <c:pt idx="33">
                  <c:v>4.3249999999999993</c:v>
                </c:pt>
                <c:pt idx="34">
                  <c:v>3.2249999999999992</c:v>
                </c:pt>
                <c:pt idx="35">
                  <c:v>4.4549999999999992</c:v>
                </c:pt>
                <c:pt idx="36">
                  <c:v>3.3549999999999991</c:v>
                </c:pt>
                <c:pt idx="37">
                  <c:v>4.5849999999999991</c:v>
                </c:pt>
                <c:pt idx="38">
                  <c:v>3.484999999999999</c:v>
                </c:pt>
                <c:pt idx="39">
                  <c:v>4.714999999999999</c:v>
                </c:pt>
                <c:pt idx="40">
                  <c:v>3.6149999999999989</c:v>
                </c:pt>
                <c:pt idx="41">
                  <c:v>4.8449999999999989</c:v>
                </c:pt>
                <c:pt idx="42">
                  <c:v>3.1024999999999991</c:v>
                </c:pt>
                <c:pt idx="43">
                  <c:v>4.3324999999999996</c:v>
                </c:pt>
                <c:pt idx="44">
                  <c:v>3.2324999999999995</c:v>
                </c:pt>
                <c:pt idx="45">
                  <c:v>4.4624999999999995</c:v>
                </c:pt>
                <c:pt idx="46">
                  <c:v>3.3624999999999994</c:v>
                </c:pt>
                <c:pt idx="47">
                  <c:v>4.5924999999999994</c:v>
                </c:pt>
                <c:pt idx="48">
                  <c:v>3.4924999999999993</c:v>
                </c:pt>
                <c:pt idx="49">
                  <c:v>4.7224999999999993</c:v>
                </c:pt>
                <c:pt idx="50">
                  <c:v>3.6224999999999992</c:v>
                </c:pt>
                <c:pt idx="51">
                  <c:v>4.8524999999999991</c:v>
                </c:pt>
                <c:pt idx="52">
                  <c:v>3.7524999999999991</c:v>
                </c:pt>
                <c:pt idx="53">
                  <c:v>4.982499999999999</c:v>
                </c:pt>
                <c:pt idx="54">
                  <c:v>3.882499999999999</c:v>
                </c:pt>
                <c:pt idx="55">
                  <c:v>5.1124999999999989</c:v>
                </c:pt>
                <c:pt idx="56">
                  <c:v>3.2362499999999996</c:v>
                </c:pt>
                <c:pt idx="57">
                  <c:v>4.4662499999999996</c:v>
                </c:pt>
                <c:pt idx="58">
                  <c:v>3.3662499999999995</c:v>
                </c:pt>
                <c:pt idx="59">
                  <c:v>4.5962499999999995</c:v>
                </c:pt>
                <c:pt idx="60">
                  <c:v>3.4962499999999994</c:v>
                </c:pt>
                <c:pt idx="61">
                  <c:v>4.7262499999999994</c:v>
                </c:pt>
                <c:pt idx="62">
                  <c:v>3.6262499999999993</c:v>
                </c:pt>
                <c:pt idx="63">
                  <c:v>4.8562499999999993</c:v>
                </c:pt>
                <c:pt idx="64">
                  <c:v>3.7562499999999992</c:v>
                </c:pt>
                <c:pt idx="65">
                  <c:v>4.9862499999999992</c:v>
                </c:pt>
                <c:pt idx="66">
                  <c:v>3.8862499999999991</c:v>
                </c:pt>
                <c:pt idx="67">
                  <c:v>5.1162499999999991</c:v>
                </c:pt>
                <c:pt idx="68">
                  <c:v>4.0162499999999994</c:v>
                </c:pt>
                <c:pt idx="69">
                  <c:v>5.2462499999999999</c:v>
                </c:pt>
                <c:pt idx="70">
                  <c:v>3.3031250000000001</c:v>
                </c:pt>
                <c:pt idx="71">
                  <c:v>4.5331250000000001</c:v>
                </c:pt>
                <c:pt idx="72">
                  <c:v>3.433125</c:v>
                </c:pt>
                <c:pt idx="73">
                  <c:v>4.663125</c:v>
                </c:pt>
                <c:pt idx="74">
                  <c:v>3.5631249999999999</c:v>
                </c:pt>
                <c:pt idx="75">
                  <c:v>4.7931249999999999</c:v>
                </c:pt>
                <c:pt idx="76">
                  <c:v>3.6931249999999998</c:v>
                </c:pt>
                <c:pt idx="77">
                  <c:v>4.9231249999999998</c:v>
                </c:pt>
                <c:pt idx="78">
                  <c:v>3.8231249999999997</c:v>
                </c:pt>
                <c:pt idx="79">
                  <c:v>5.0531249999999996</c:v>
                </c:pt>
                <c:pt idx="80">
                  <c:v>3.9531249999999996</c:v>
                </c:pt>
                <c:pt idx="81">
                  <c:v>5.1831249999999995</c:v>
                </c:pt>
                <c:pt idx="82">
                  <c:v>4.083124999999999</c:v>
                </c:pt>
                <c:pt idx="83">
                  <c:v>5.3131249999999994</c:v>
                </c:pt>
                <c:pt idx="84">
                  <c:v>3.3365624999999999</c:v>
                </c:pt>
                <c:pt idx="85">
                  <c:v>4.5665624999999999</c:v>
                </c:pt>
                <c:pt idx="86">
                  <c:v>3.4665624999999998</c:v>
                </c:pt>
                <c:pt idx="87">
                  <c:v>4.6965624999999998</c:v>
                </c:pt>
                <c:pt idx="88">
                  <c:v>3.5965624999999997</c:v>
                </c:pt>
                <c:pt idx="89">
                  <c:v>4.8265624999999996</c:v>
                </c:pt>
                <c:pt idx="90">
                  <c:v>3.7265624999999996</c:v>
                </c:pt>
                <c:pt idx="91">
                  <c:v>4.9565624999999995</c:v>
                </c:pt>
                <c:pt idx="92">
                  <c:v>3.8565624999999994</c:v>
                </c:pt>
                <c:pt idx="93">
                  <c:v>5.0865624999999994</c:v>
                </c:pt>
                <c:pt idx="94">
                  <c:v>3.9865624999999993</c:v>
                </c:pt>
                <c:pt idx="95">
                  <c:v>5.2165624999999993</c:v>
                </c:pt>
                <c:pt idx="96">
                  <c:v>4.1165624999999988</c:v>
                </c:pt>
                <c:pt idx="97">
                  <c:v>5.3465624999999992</c:v>
                </c:pt>
                <c:pt idx="98">
                  <c:v>3.3532812499999998</c:v>
                </c:pt>
                <c:pt idx="99">
                  <c:v>4.5832812499999998</c:v>
                </c:pt>
                <c:pt idx="100">
                  <c:v>3.4832812499999997</c:v>
                </c:pt>
                <c:pt idx="101">
                  <c:v>4.7132812499999996</c:v>
                </c:pt>
                <c:pt idx="102">
                  <c:v>3.6132812499999996</c:v>
                </c:pt>
                <c:pt idx="103">
                  <c:v>4.8432812499999995</c:v>
                </c:pt>
                <c:pt idx="104">
                  <c:v>3.7432812499999994</c:v>
                </c:pt>
                <c:pt idx="105">
                  <c:v>4.9732812499999994</c:v>
                </c:pt>
                <c:pt idx="106">
                  <c:v>3.8732812499999993</c:v>
                </c:pt>
                <c:pt idx="107">
                  <c:v>5.1032812499999993</c:v>
                </c:pt>
                <c:pt idx="108">
                  <c:v>4.0032812499999988</c:v>
                </c:pt>
                <c:pt idx="109">
                  <c:v>5.2332812499999992</c:v>
                </c:pt>
                <c:pt idx="110">
                  <c:v>4.1332812499999996</c:v>
                </c:pt>
                <c:pt idx="111">
                  <c:v>5.36328125</c:v>
                </c:pt>
                <c:pt idx="112">
                  <c:v>3.3616406250000002</c:v>
                </c:pt>
                <c:pt idx="113">
                  <c:v>4.5916406250000001</c:v>
                </c:pt>
                <c:pt idx="114">
                  <c:v>3.4916406250000001</c:v>
                </c:pt>
                <c:pt idx="115">
                  <c:v>4.721640625</c:v>
                </c:pt>
                <c:pt idx="116">
                  <c:v>3.6216406249999999</c:v>
                </c:pt>
                <c:pt idx="117">
                  <c:v>4.8516406249999999</c:v>
                </c:pt>
                <c:pt idx="118">
                  <c:v>3.7516406249999998</c:v>
                </c:pt>
                <c:pt idx="119">
                  <c:v>4.9816406249999998</c:v>
                </c:pt>
                <c:pt idx="120">
                  <c:v>3.8816406249999997</c:v>
                </c:pt>
                <c:pt idx="121">
                  <c:v>5.1116406249999997</c:v>
                </c:pt>
                <c:pt idx="122">
                  <c:v>4.0116406250000001</c:v>
                </c:pt>
                <c:pt idx="123">
                  <c:v>5.2416406250000005</c:v>
                </c:pt>
                <c:pt idx="124">
                  <c:v>4.1416406250000009</c:v>
                </c:pt>
                <c:pt idx="125">
                  <c:v>5.3716406250000013</c:v>
                </c:pt>
                <c:pt idx="126">
                  <c:v>3.3658203125000008</c:v>
                </c:pt>
                <c:pt idx="127">
                  <c:v>4.5958203125000008</c:v>
                </c:pt>
                <c:pt idx="128">
                  <c:v>3.4958203125000007</c:v>
                </c:pt>
                <c:pt idx="129">
                  <c:v>4.7258203125000007</c:v>
                </c:pt>
                <c:pt idx="130">
                  <c:v>3.6258203125000006</c:v>
                </c:pt>
                <c:pt idx="131">
                  <c:v>4.8558203125000006</c:v>
                </c:pt>
                <c:pt idx="132">
                  <c:v>3.7558203125000005</c:v>
                </c:pt>
                <c:pt idx="133">
                  <c:v>4.9858203125000005</c:v>
                </c:pt>
                <c:pt idx="134">
                  <c:v>3.8858203125000004</c:v>
                </c:pt>
                <c:pt idx="135">
                  <c:v>5.1158203125000004</c:v>
                </c:pt>
                <c:pt idx="136">
                  <c:v>4.0158203125000007</c:v>
                </c:pt>
                <c:pt idx="137">
                  <c:v>5.2458203125000011</c:v>
                </c:pt>
                <c:pt idx="138">
                  <c:v>4.1458203125000015</c:v>
                </c:pt>
                <c:pt idx="139" formatCode="0.00000">
                  <c:v>5.3758203125000019</c:v>
                </c:pt>
                <c:pt idx="140">
                  <c:v>3.3679101562500011</c:v>
                </c:pt>
              </c:numCache>
            </c:numRef>
          </c:val>
        </c:ser>
        <c:ser>
          <c:idx val="2"/>
          <c:order val="2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  <c:val>
            <c:numRef>
              <c:f>График!$D$31:$D$171</c:f>
              <c:numCache>
                <c:formatCode>0.00</c:formatCode>
                <c:ptCount val="141"/>
                <c:pt idx="0">
                  <c:v>1.23</c:v>
                </c:pt>
                <c:pt idx="1">
                  <c:v>2.46</c:v>
                </c:pt>
                <c:pt idx="2">
                  <c:v>0.45999999999999996</c:v>
                </c:pt>
                <c:pt idx="3">
                  <c:v>1.69</c:v>
                </c:pt>
                <c:pt idx="4">
                  <c:v>0</c:v>
                </c:pt>
                <c:pt idx="5">
                  <c:v>1.23</c:v>
                </c:pt>
                <c:pt idx="6">
                  <c:v>0</c:v>
                </c:pt>
                <c:pt idx="7">
                  <c:v>1.23</c:v>
                </c:pt>
                <c:pt idx="8">
                  <c:v>0</c:v>
                </c:pt>
                <c:pt idx="9">
                  <c:v>1.23</c:v>
                </c:pt>
                <c:pt idx="10">
                  <c:v>0</c:v>
                </c:pt>
                <c:pt idx="11">
                  <c:v>1.23</c:v>
                </c:pt>
                <c:pt idx="12">
                  <c:v>0</c:v>
                </c:pt>
                <c:pt idx="13">
                  <c:v>1.23</c:v>
                </c:pt>
                <c:pt idx="14">
                  <c:v>1.23</c:v>
                </c:pt>
                <c:pt idx="15">
                  <c:v>2.46</c:v>
                </c:pt>
                <c:pt idx="16">
                  <c:v>0.45999999999999996</c:v>
                </c:pt>
                <c:pt idx="17">
                  <c:v>1.69</c:v>
                </c:pt>
                <c:pt idx="18">
                  <c:v>0</c:v>
                </c:pt>
                <c:pt idx="19">
                  <c:v>1.23</c:v>
                </c:pt>
                <c:pt idx="20">
                  <c:v>0</c:v>
                </c:pt>
                <c:pt idx="21">
                  <c:v>1.23</c:v>
                </c:pt>
                <c:pt idx="22">
                  <c:v>0</c:v>
                </c:pt>
                <c:pt idx="23">
                  <c:v>1.23</c:v>
                </c:pt>
                <c:pt idx="24">
                  <c:v>0</c:v>
                </c:pt>
                <c:pt idx="25">
                  <c:v>1.23</c:v>
                </c:pt>
                <c:pt idx="26">
                  <c:v>0</c:v>
                </c:pt>
                <c:pt idx="27">
                  <c:v>1.23</c:v>
                </c:pt>
                <c:pt idx="28">
                  <c:v>1.23</c:v>
                </c:pt>
                <c:pt idx="29">
                  <c:v>2.46</c:v>
                </c:pt>
                <c:pt idx="30">
                  <c:v>0.45999999999999996</c:v>
                </c:pt>
                <c:pt idx="31">
                  <c:v>1.69</c:v>
                </c:pt>
                <c:pt idx="32">
                  <c:v>0</c:v>
                </c:pt>
                <c:pt idx="33">
                  <c:v>1.23</c:v>
                </c:pt>
                <c:pt idx="34">
                  <c:v>0</c:v>
                </c:pt>
                <c:pt idx="35">
                  <c:v>1.23</c:v>
                </c:pt>
                <c:pt idx="36">
                  <c:v>0</c:v>
                </c:pt>
                <c:pt idx="37">
                  <c:v>1.23</c:v>
                </c:pt>
                <c:pt idx="38">
                  <c:v>0</c:v>
                </c:pt>
                <c:pt idx="39">
                  <c:v>1.23</c:v>
                </c:pt>
                <c:pt idx="40">
                  <c:v>0</c:v>
                </c:pt>
                <c:pt idx="41">
                  <c:v>1.23</c:v>
                </c:pt>
                <c:pt idx="42">
                  <c:v>1.23</c:v>
                </c:pt>
                <c:pt idx="43">
                  <c:v>2.46</c:v>
                </c:pt>
                <c:pt idx="44">
                  <c:v>0.45999999999999996</c:v>
                </c:pt>
                <c:pt idx="45">
                  <c:v>1.69</c:v>
                </c:pt>
                <c:pt idx="46">
                  <c:v>0</c:v>
                </c:pt>
                <c:pt idx="47">
                  <c:v>1.23</c:v>
                </c:pt>
                <c:pt idx="48">
                  <c:v>0</c:v>
                </c:pt>
                <c:pt idx="49">
                  <c:v>1.23</c:v>
                </c:pt>
                <c:pt idx="50">
                  <c:v>0</c:v>
                </c:pt>
                <c:pt idx="51">
                  <c:v>1.23</c:v>
                </c:pt>
                <c:pt idx="52">
                  <c:v>0</c:v>
                </c:pt>
                <c:pt idx="53">
                  <c:v>1.23</c:v>
                </c:pt>
                <c:pt idx="54">
                  <c:v>0</c:v>
                </c:pt>
                <c:pt idx="55">
                  <c:v>1.23</c:v>
                </c:pt>
                <c:pt idx="56">
                  <c:v>1.23</c:v>
                </c:pt>
                <c:pt idx="57">
                  <c:v>2.46</c:v>
                </c:pt>
                <c:pt idx="58">
                  <c:v>0.45999999999999996</c:v>
                </c:pt>
                <c:pt idx="59">
                  <c:v>1.69</c:v>
                </c:pt>
                <c:pt idx="60">
                  <c:v>0</c:v>
                </c:pt>
                <c:pt idx="61">
                  <c:v>1.23</c:v>
                </c:pt>
                <c:pt idx="62">
                  <c:v>0</c:v>
                </c:pt>
                <c:pt idx="63">
                  <c:v>1.23</c:v>
                </c:pt>
                <c:pt idx="64">
                  <c:v>0</c:v>
                </c:pt>
                <c:pt idx="65">
                  <c:v>1.23</c:v>
                </c:pt>
                <c:pt idx="66">
                  <c:v>0</c:v>
                </c:pt>
                <c:pt idx="67">
                  <c:v>1.23</c:v>
                </c:pt>
                <c:pt idx="68">
                  <c:v>0</c:v>
                </c:pt>
                <c:pt idx="69">
                  <c:v>1.23</c:v>
                </c:pt>
                <c:pt idx="70">
                  <c:v>1.23</c:v>
                </c:pt>
                <c:pt idx="71">
                  <c:v>2.46</c:v>
                </c:pt>
                <c:pt idx="72">
                  <c:v>0.45999999999999996</c:v>
                </c:pt>
                <c:pt idx="73">
                  <c:v>1.69</c:v>
                </c:pt>
                <c:pt idx="74">
                  <c:v>0</c:v>
                </c:pt>
                <c:pt idx="75">
                  <c:v>1.23</c:v>
                </c:pt>
                <c:pt idx="76">
                  <c:v>0</c:v>
                </c:pt>
                <c:pt idx="77">
                  <c:v>1.23</c:v>
                </c:pt>
                <c:pt idx="78">
                  <c:v>0</c:v>
                </c:pt>
                <c:pt idx="79">
                  <c:v>1.23</c:v>
                </c:pt>
                <c:pt idx="80">
                  <c:v>0</c:v>
                </c:pt>
                <c:pt idx="81">
                  <c:v>1.23</c:v>
                </c:pt>
                <c:pt idx="82">
                  <c:v>0</c:v>
                </c:pt>
                <c:pt idx="83">
                  <c:v>1.23</c:v>
                </c:pt>
                <c:pt idx="84">
                  <c:v>1.23</c:v>
                </c:pt>
                <c:pt idx="85">
                  <c:v>2.46</c:v>
                </c:pt>
                <c:pt idx="86">
                  <c:v>0.45999999999999996</c:v>
                </c:pt>
                <c:pt idx="87">
                  <c:v>1.69</c:v>
                </c:pt>
                <c:pt idx="88">
                  <c:v>0</c:v>
                </c:pt>
                <c:pt idx="89">
                  <c:v>1.23</c:v>
                </c:pt>
                <c:pt idx="90">
                  <c:v>0</c:v>
                </c:pt>
                <c:pt idx="91">
                  <c:v>1.23</c:v>
                </c:pt>
                <c:pt idx="92">
                  <c:v>0</c:v>
                </c:pt>
                <c:pt idx="93">
                  <c:v>1.23</c:v>
                </c:pt>
                <c:pt idx="94">
                  <c:v>0</c:v>
                </c:pt>
                <c:pt idx="95">
                  <c:v>1.23</c:v>
                </c:pt>
                <c:pt idx="96">
                  <c:v>0</c:v>
                </c:pt>
                <c:pt idx="97">
                  <c:v>1.23</c:v>
                </c:pt>
                <c:pt idx="98">
                  <c:v>1.23</c:v>
                </c:pt>
                <c:pt idx="99">
                  <c:v>2.46</c:v>
                </c:pt>
                <c:pt idx="100">
                  <c:v>0.45999999999999996</c:v>
                </c:pt>
                <c:pt idx="101">
                  <c:v>1.69</c:v>
                </c:pt>
                <c:pt idx="102">
                  <c:v>0</c:v>
                </c:pt>
                <c:pt idx="103">
                  <c:v>1.23</c:v>
                </c:pt>
                <c:pt idx="104">
                  <c:v>0</c:v>
                </c:pt>
                <c:pt idx="105">
                  <c:v>1.23</c:v>
                </c:pt>
                <c:pt idx="106">
                  <c:v>0</c:v>
                </c:pt>
                <c:pt idx="107">
                  <c:v>1.23</c:v>
                </c:pt>
                <c:pt idx="108">
                  <c:v>0</c:v>
                </c:pt>
                <c:pt idx="109">
                  <c:v>1.23</c:v>
                </c:pt>
                <c:pt idx="110">
                  <c:v>0</c:v>
                </c:pt>
                <c:pt idx="111">
                  <c:v>1.23</c:v>
                </c:pt>
                <c:pt idx="112">
                  <c:v>1.23</c:v>
                </c:pt>
                <c:pt idx="113">
                  <c:v>2.46</c:v>
                </c:pt>
                <c:pt idx="114">
                  <c:v>0.45999999999999996</c:v>
                </c:pt>
                <c:pt idx="115">
                  <c:v>1.69</c:v>
                </c:pt>
                <c:pt idx="116">
                  <c:v>0</c:v>
                </c:pt>
                <c:pt idx="117">
                  <c:v>1.23</c:v>
                </c:pt>
                <c:pt idx="118">
                  <c:v>0</c:v>
                </c:pt>
                <c:pt idx="119">
                  <c:v>1.23</c:v>
                </c:pt>
                <c:pt idx="120">
                  <c:v>0</c:v>
                </c:pt>
                <c:pt idx="121">
                  <c:v>1.23</c:v>
                </c:pt>
                <c:pt idx="122">
                  <c:v>0</c:v>
                </c:pt>
                <c:pt idx="123">
                  <c:v>1.23</c:v>
                </c:pt>
                <c:pt idx="124">
                  <c:v>0</c:v>
                </c:pt>
                <c:pt idx="125">
                  <c:v>1.23</c:v>
                </c:pt>
                <c:pt idx="126">
                  <c:v>1.23</c:v>
                </c:pt>
                <c:pt idx="127">
                  <c:v>2.46</c:v>
                </c:pt>
                <c:pt idx="128">
                  <c:v>0.45999999999999996</c:v>
                </c:pt>
                <c:pt idx="129">
                  <c:v>1.69</c:v>
                </c:pt>
                <c:pt idx="130">
                  <c:v>0</c:v>
                </c:pt>
                <c:pt idx="131">
                  <c:v>1.23</c:v>
                </c:pt>
                <c:pt idx="132">
                  <c:v>0</c:v>
                </c:pt>
                <c:pt idx="133">
                  <c:v>1.23</c:v>
                </c:pt>
                <c:pt idx="134">
                  <c:v>0</c:v>
                </c:pt>
                <c:pt idx="135">
                  <c:v>1.23</c:v>
                </c:pt>
                <c:pt idx="136">
                  <c:v>0</c:v>
                </c:pt>
                <c:pt idx="137">
                  <c:v>1.23</c:v>
                </c:pt>
                <c:pt idx="138">
                  <c:v>0</c:v>
                </c:pt>
                <c:pt idx="139" formatCode="0.00000">
                  <c:v>1.23</c:v>
                </c:pt>
                <c:pt idx="140">
                  <c:v>1.23</c:v>
                </c:pt>
              </c:numCache>
            </c:numRef>
          </c:val>
        </c:ser>
        <c:hiLowLines>
          <c:spPr>
            <a:ln w="3175">
              <a:solidFill>
                <a:srgbClr val="0000FF"/>
              </a:solidFill>
              <a:prstDash val="sysDash"/>
            </a:ln>
          </c:spPr>
        </c:hiLowLines>
        <c:axId val="101540224"/>
        <c:axId val="101541760"/>
      </c:stockChart>
      <c:catAx>
        <c:axId val="101540224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01541760"/>
        <c:crosses val="autoZero"/>
        <c:auto val="1"/>
        <c:lblAlgn val="ctr"/>
        <c:lblOffset val="100"/>
        <c:tickLblSkip val="5"/>
        <c:tickMarkSkip val="1"/>
      </c:catAx>
      <c:valAx>
        <c:axId val="1015417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0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01540224"/>
        <c:crosses val="autoZero"/>
        <c:crossBetween val="between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1964671563028677"/>
          <c:y val="0.29057880922779389"/>
          <c:w val="0.98531272928059777"/>
          <c:h val="0.435743610995993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1465" r="0.7500000000000146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133350</xdr:rowOff>
    </xdr:from>
    <xdr:to>
      <xdr:col>13</xdr:col>
      <xdr:colOff>438150</xdr:colOff>
      <xdr:row>21</xdr:row>
      <xdr:rowOff>133350</xdr:rowOff>
    </xdr:to>
    <xdr:graphicFrame macro="">
      <xdr:nvGraphicFramePr>
        <xdr:cNvPr id="4239" name="Chart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quaforum.ua/showthread.php?t=109297" TargetMode="External"/><Relationship Id="rId1" Type="http://schemas.openxmlformats.org/officeDocument/2006/relationships/hyperlink" Target="mailto:euro-profile@ukr.ne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B1:AR107"/>
  <sheetViews>
    <sheetView showGridLines="0" tabSelected="1" zoomScale="110" zoomScaleNormal="110" workbookViewId="0">
      <selection activeCell="F4" sqref="F4:F5"/>
    </sheetView>
  </sheetViews>
  <sheetFormatPr defaultRowHeight="14.25"/>
  <cols>
    <col min="1" max="2" width="1.875" customWidth="1"/>
    <col min="3" max="3" width="2.625" customWidth="1"/>
    <col min="4" max="4" width="5.375" customWidth="1"/>
    <col min="5" max="5" width="3.125" style="51" bestFit="1" customWidth="1"/>
    <col min="6" max="6" width="21.625" customWidth="1"/>
    <col min="7" max="7" width="8.125" hidden="1" customWidth="1"/>
    <col min="8" max="8" width="11" customWidth="1"/>
    <col min="9" max="9" width="0.125" hidden="1" customWidth="1"/>
    <col min="10" max="12" width="1.875" customWidth="1"/>
    <col min="13" max="13" width="14.5" bestFit="1" customWidth="1"/>
    <col min="14" max="14" width="8.875" bestFit="1" customWidth="1"/>
    <col min="15" max="15" width="1.125" customWidth="1"/>
    <col min="16" max="16" width="4.5" bestFit="1" customWidth="1"/>
    <col min="17" max="17" width="1.375" customWidth="1"/>
    <col min="18" max="18" width="6" customWidth="1"/>
    <col min="19" max="19" width="1.125" customWidth="1"/>
    <col min="20" max="26" width="6.625" customWidth="1"/>
    <col min="27" max="27" width="1.875" customWidth="1"/>
  </cols>
  <sheetData>
    <row r="1" spans="2:44" ht="5.25" customHeight="1"/>
    <row r="2" spans="2:44" ht="15.75" thickBot="1">
      <c r="B2" s="306" t="s">
        <v>59</v>
      </c>
      <c r="C2" s="306"/>
      <c r="D2" s="306"/>
      <c r="E2" s="306"/>
      <c r="F2" s="306"/>
      <c r="G2" s="306"/>
      <c r="H2" s="306"/>
      <c r="I2" s="306"/>
      <c r="J2" s="306"/>
      <c r="K2" s="42"/>
      <c r="L2" s="306" t="s">
        <v>58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</row>
    <row r="3" spans="2:44" ht="17.25" customHeight="1" thickTop="1" thickBot="1">
      <c r="B3" s="115"/>
      <c r="C3" s="116"/>
      <c r="D3" s="116"/>
      <c r="F3" s="257" t="s">
        <v>135</v>
      </c>
      <c r="G3" s="117"/>
      <c r="H3" s="131" t="s">
        <v>136</v>
      </c>
      <c r="I3" s="131" t="s">
        <v>10</v>
      </c>
      <c r="J3" s="132"/>
      <c r="K3" s="51"/>
      <c r="L3" s="115"/>
      <c r="M3" s="145" t="s">
        <v>8</v>
      </c>
      <c r="N3" s="116"/>
      <c r="O3" s="116"/>
      <c r="P3" s="117"/>
      <c r="Q3" s="116"/>
      <c r="R3" s="117"/>
      <c r="S3" s="117"/>
      <c r="T3" s="116"/>
      <c r="U3" s="116"/>
      <c r="V3" s="116"/>
      <c r="W3" s="118"/>
      <c r="X3" s="116"/>
      <c r="Y3" s="116"/>
      <c r="Z3" s="116"/>
      <c r="AA3" s="119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</row>
    <row r="4" spans="2:44" ht="16.5" customHeight="1" thickTop="1" thickBot="1">
      <c r="B4" s="120"/>
      <c r="C4" s="317" t="s">
        <v>61</v>
      </c>
      <c r="D4" s="302" t="s">
        <v>0</v>
      </c>
      <c r="E4" s="305" t="s">
        <v>119</v>
      </c>
      <c r="F4" s="310" t="s">
        <v>64</v>
      </c>
      <c r="G4" s="320">
        <f>IF(F4=Данные!A7,Данные!C7,IF(F4=Данные!A8,Данные!C8,IF(F4=Данные!A10,Данные!C10,Данные!C9)))</f>
        <v>0.44869999999999999</v>
      </c>
      <c r="H4" s="310">
        <v>90</v>
      </c>
      <c r="I4" s="324">
        <f>H4*G4</f>
        <v>40.382999999999996</v>
      </c>
      <c r="J4" s="133"/>
      <c r="K4" s="43"/>
      <c r="L4" s="120"/>
      <c r="M4" s="88">
        <v>50</v>
      </c>
      <c r="N4" s="8"/>
      <c r="O4" s="8"/>
      <c r="P4" s="8"/>
      <c r="R4" s="8"/>
      <c r="S4" s="8"/>
      <c r="W4" s="46"/>
      <c r="X4" s="8"/>
      <c r="Y4" s="8"/>
      <c r="Z4" s="51"/>
      <c r="AA4" s="109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</row>
    <row r="5" spans="2:44" ht="15.75" customHeight="1" thickTop="1" thickBot="1">
      <c r="B5" s="120"/>
      <c r="C5" s="318"/>
      <c r="D5" s="302"/>
      <c r="E5" s="304"/>
      <c r="F5" s="316"/>
      <c r="G5" s="321"/>
      <c r="H5" s="323"/>
      <c r="I5" s="325"/>
      <c r="J5" s="133"/>
      <c r="K5" s="51"/>
      <c r="L5" s="120"/>
      <c r="M5" s="144" t="s">
        <v>38</v>
      </c>
      <c r="N5" s="71"/>
      <c r="O5" s="71"/>
      <c r="P5" s="8"/>
      <c r="R5" s="13"/>
      <c r="S5" s="13"/>
      <c r="W5" s="51"/>
      <c r="X5" s="8"/>
      <c r="Y5" s="237"/>
      <c r="Z5" s="8"/>
      <c r="AA5" s="109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2:44" ht="15.75" customHeight="1" thickTop="1" thickBot="1">
      <c r="B6" s="120"/>
      <c r="C6" s="318"/>
      <c r="D6" s="270"/>
      <c r="E6" s="271"/>
      <c r="F6" s="260"/>
      <c r="G6" s="261"/>
      <c r="H6" s="262"/>
      <c r="I6" s="240"/>
      <c r="J6" s="133"/>
      <c r="K6" s="51"/>
      <c r="L6" s="120"/>
      <c r="M6" s="72">
        <v>1</v>
      </c>
      <c r="N6" s="108"/>
      <c r="O6" s="71"/>
      <c r="P6" s="8"/>
      <c r="R6" s="13"/>
      <c r="S6" s="13"/>
      <c r="W6" s="51"/>
      <c r="X6" s="8"/>
      <c r="Y6" s="237"/>
      <c r="Z6" s="8"/>
      <c r="AA6" s="109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</row>
    <row r="7" spans="2:44" ht="18" customHeight="1" thickTop="1" thickBot="1">
      <c r="B7" s="120"/>
      <c r="C7" s="318"/>
      <c r="D7" s="300" t="s">
        <v>120</v>
      </c>
      <c r="E7" s="305" t="s">
        <v>119</v>
      </c>
      <c r="F7" s="326" t="s">
        <v>118</v>
      </c>
      <c r="G7" s="60">
        <v>0.38674579624134525</v>
      </c>
      <c r="H7" s="310">
        <v>27</v>
      </c>
      <c r="I7" s="146">
        <f>H7*G7</f>
        <v>10.442136498516321</v>
      </c>
      <c r="J7" s="133"/>
      <c r="K7" s="45"/>
      <c r="L7" s="120"/>
      <c r="M7" s="292" t="s">
        <v>137</v>
      </c>
      <c r="N7" s="51"/>
      <c r="O7" s="108"/>
      <c r="P7" s="8"/>
      <c r="R7" s="13"/>
      <c r="S7" s="13"/>
      <c r="W7" s="8"/>
      <c r="X7" s="8"/>
      <c r="Y7" s="237"/>
      <c r="Z7" s="8"/>
      <c r="AA7" s="121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</row>
    <row r="8" spans="2:44" ht="18" customHeight="1" thickTop="1" thickBot="1">
      <c r="B8" s="120"/>
      <c r="C8" s="318"/>
      <c r="D8" s="301"/>
      <c r="E8" s="303"/>
      <c r="F8" s="327"/>
      <c r="G8" s="60">
        <v>0.6132542037586548</v>
      </c>
      <c r="H8" s="311"/>
      <c r="I8" s="146">
        <f>H7*G8</f>
        <v>16.557863501483681</v>
      </c>
      <c r="J8" s="133"/>
      <c r="K8" s="45"/>
      <c r="L8" s="120"/>
      <c r="M8" s="263">
        <v>3</v>
      </c>
      <c r="N8" s="296" t="s">
        <v>113</v>
      </c>
      <c r="O8" s="51"/>
      <c r="P8" s="51"/>
      <c r="R8" s="13"/>
      <c r="S8" s="13"/>
      <c r="W8" s="8"/>
      <c r="X8" s="8"/>
      <c r="Y8" s="8"/>
      <c r="Z8" s="51"/>
      <c r="AA8" s="12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</row>
    <row r="9" spans="2:44" ht="18" customHeight="1" thickTop="1">
      <c r="B9" s="120"/>
      <c r="C9" s="318"/>
      <c r="D9" s="300" t="s">
        <v>121</v>
      </c>
      <c r="E9" s="303" t="s">
        <v>119</v>
      </c>
      <c r="F9" s="311" t="s">
        <v>63</v>
      </c>
      <c r="G9" s="60">
        <f>IF(F9=Данные!A6,Данные!C5,Данные!C3)</f>
        <v>0.2873</v>
      </c>
      <c r="H9" s="311">
        <v>3</v>
      </c>
      <c r="I9" s="146">
        <f>H9*G9</f>
        <v>0.8619</v>
      </c>
      <c r="J9" s="133"/>
      <c r="K9" s="45"/>
      <c r="L9" s="120"/>
      <c r="M9" s="264">
        <v>3</v>
      </c>
      <c r="N9" s="297" t="s">
        <v>144</v>
      </c>
      <c r="O9" s="139"/>
      <c r="P9" s="139"/>
      <c r="R9" s="13"/>
      <c r="S9" s="13"/>
      <c r="U9" s="16"/>
      <c r="V9" s="2"/>
      <c r="W9" s="8"/>
      <c r="X9" s="8"/>
      <c r="Y9" s="8"/>
      <c r="Z9" s="51"/>
      <c r="AA9" s="122"/>
      <c r="AI9" s="42"/>
      <c r="AJ9" s="42"/>
      <c r="AK9" s="42"/>
      <c r="AL9" s="42"/>
      <c r="AM9" s="42"/>
      <c r="AN9" s="42"/>
      <c r="AO9" s="42"/>
      <c r="AP9" s="42"/>
      <c r="AQ9" s="42"/>
      <c r="AR9" s="42"/>
    </row>
    <row r="10" spans="2:44" ht="18" customHeight="1" thickBot="1">
      <c r="B10" s="120"/>
      <c r="C10" s="319"/>
      <c r="D10" s="301"/>
      <c r="E10" s="304"/>
      <c r="F10" s="316"/>
      <c r="G10" s="60">
        <f>IF(F9=Данные!A6,Данные!C6,Данные!C4)</f>
        <v>0.69789999999999996</v>
      </c>
      <c r="H10" s="316"/>
      <c r="I10" s="146">
        <f>H9*G10</f>
        <v>2.0937000000000001</v>
      </c>
      <c r="J10" s="133"/>
      <c r="K10" s="45"/>
      <c r="L10" s="120"/>
      <c r="M10" s="265">
        <v>3</v>
      </c>
      <c r="N10" s="298" t="s">
        <v>54</v>
      </c>
      <c r="O10" s="139"/>
      <c r="P10" s="140"/>
      <c r="S10" s="48"/>
      <c r="U10" s="16"/>
      <c r="V10" s="2"/>
      <c r="W10" s="47"/>
      <c r="X10" s="46"/>
      <c r="Y10" s="47"/>
      <c r="Z10" s="46"/>
      <c r="AA10" s="122"/>
      <c r="AI10" s="42"/>
      <c r="AJ10" s="42"/>
      <c r="AK10" s="42"/>
      <c r="AL10" s="42"/>
      <c r="AM10" s="42"/>
      <c r="AN10" s="42"/>
      <c r="AO10" s="42"/>
      <c r="AP10" s="42"/>
      <c r="AQ10" s="42"/>
      <c r="AR10" s="42"/>
    </row>
    <row r="11" spans="2:44" ht="18" customHeight="1" thickTop="1" thickBot="1">
      <c r="B11" s="120"/>
      <c r="C11" s="195"/>
      <c r="D11" s="195"/>
      <c r="E11" s="272"/>
      <c r="F11" s="315"/>
      <c r="G11" s="315"/>
      <c r="H11" s="315"/>
      <c r="I11" s="315"/>
      <c r="J11" s="134"/>
      <c r="K11" s="43"/>
      <c r="L11" s="120"/>
      <c r="O11" s="140"/>
      <c r="P11" s="8"/>
      <c r="Q11" s="8"/>
      <c r="R11" s="8"/>
      <c r="S11" s="8"/>
      <c r="T11" s="8"/>
      <c r="U11" s="237"/>
      <c r="V11" s="2"/>
      <c r="W11" s="8"/>
      <c r="X11" s="8"/>
      <c r="Y11" s="8"/>
      <c r="Z11" s="8"/>
      <c r="AA11" s="109"/>
      <c r="AI11" s="42"/>
      <c r="AJ11" s="42"/>
      <c r="AK11" s="42"/>
      <c r="AL11" s="42"/>
      <c r="AM11" s="42"/>
      <c r="AN11" s="42"/>
      <c r="AO11" s="42"/>
      <c r="AP11" s="42"/>
      <c r="AQ11" s="42"/>
      <c r="AR11" s="42"/>
    </row>
    <row r="12" spans="2:44" ht="18" customHeight="1" thickTop="1" thickBot="1">
      <c r="B12" s="120"/>
      <c r="C12" s="312" t="s">
        <v>36</v>
      </c>
      <c r="D12" s="279" t="s">
        <v>1</v>
      </c>
      <c r="E12" s="281" t="s">
        <v>119</v>
      </c>
      <c r="F12" s="72" t="s">
        <v>97</v>
      </c>
      <c r="G12" s="150">
        <f>IF(F12=Данные!A20,Данные!C20,IF(F12=Данные!A22,Данные!C22,Данные!C21))</f>
        <v>0.2009</v>
      </c>
      <c r="H12" s="68">
        <v>4</v>
      </c>
      <c r="I12" s="147">
        <f>H12*G12</f>
        <v>0.80359999999999998</v>
      </c>
      <c r="J12" s="135"/>
      <c r="K12" s="43"/>
      <c r="L12" s="120"/>
      <c r="M12" s="123"/>
      <c r="N12" s="239" t="s">
        <v>0</v>
      </c>
      <c r="O12" s="234"/>
      <c r="P12" s="322" t="s">
        <v>55</v>
      </c>
      <c r="Q12" s="322"/>
      <c r="R12" s="112" t="s">
        <v>56</v>
      </c>
      <c r="S12" s="234"/>
      <c r="T12" s="111" t="s">
        <v>1</v>
      </c>
      <c r="U12" s="111" t="s">
        <v>2</v>
      </c>
      <c r="V12" s="111" t="s">
        <v>3</v>
      </c>
      <c r="W12" s="111" t="s">
        <v>4</v>
      </c>
      <c r="X12" s="111" t="s">
        <v>5</v>
      </c>
      <c r="Y12" s="111" t="s">
        <v>6</v>
      </c>
      <c r="Z12" s="111" t="s">
        <v>7</v>
      </c>
      <c r="AA12" s="121"/>
      <c r="AI12" s="42"/>
      <c r="AJ12" s="42"/>
      <c r="AK12" s="42"/>
      <c r="AL12" s="42"/>
      <c r="AM12" s="42"/>
      <c r="AN12" s="42"/>
      <c r="AO12" s="42"/>
      <c r="AP12" s="42"/>
      <c r="AQ12" s="42"/>
      <c r="AR12" s="42"/>
    </row>
    <row r="13" spans="2:44" s="42" customFormat="1" ht="18" customHeight="1" thickTop="1" thickBot="1">
      <c r="B13" s="124"/>
      <c r="C13" s="313"/>
      <c r="D13" s="279" t="s">
        <v>2</v>
      </c>
      <c r="E13" s="273" t="s">
        <v>119</v>
      </c>
      <c r="F13" s="266" t="s">
        <v>115</v>
      </c>
      <c r="G13" s="14">
        <v>0.22789999999999999</v>
      </c>
      <c r="H13" s="68">
        <v>1.5</v>
      </c>
      <c r="I13" s="148">
        <f t="shared" ref="I13:I18" si="0">H13*G13</f>
        <v>0.34184999999999999</v>
      </c>
      <c r="J13" s="135"/>
      <c r="K13" s="44"/>
      <c r="L13" s="124"/>
      <c r="M13" s="123" t="s">
        <v>22</v>
      </c>
      <c r="N13" s="233">
        <f>N14*7</f>
        <v>21.708555329376857</v>
      </c>
      <c r="O13" s="238"/>
      <c r="P13" s="308">
        <f>P14*7</f>
        <v>6.9543026706231457</v>
      </c>
      <c r="Q13" s="309"/>
      <c r="R13" s="64">
        <f>R14*7</f>
        <v>0.87935400000000008</v>
      </c>
      <c r="S13" s="235"/>
      <c r="T13" s="64">
        <f>T14*7</f>
        <v>0.33751200000000003</v>
      </c>
      <c r="U13" s="61">
        <f t="shared" ref="U13:Z13" si="1">U14*7</f>
        <v>0.14357699999999998</v>
      </c>
      <c r="V13" s="62">
        <f t="shared" si="1"/>
        <v>1.1018699999999999E-2</v>
      </c>
      <c r="W13" s="62">
        <f t="shared" si="1"/>
        <v>1.6039799999999996E-2</v>
      </c>
      <c r="X13" s="62">
        <f t="shared" si="1"/>
        <v>1.91016E-2</v>
      </c>
      <c r="Y13" s="63">
        <f t="shared" si="1"/>
        <v>6.8470919999999999E-3</v>
      </c>
      <c r="Z13" s="61">
        <f t="shared" si="1"/>
        <v>1.2422340000000001</v>
      </c>
      <c r="AA13" s="121"/>
    </row>
    <row r="14" spans="2:44" ht="17.25" thickTop="1" thickBot="1">
      <c r="B14" s="120"/>
      <c r="C14" s="313"/>
      <c r="D14" s="279" t="s">
        <v>3</v>
      </c>
      <c r="E14" s="273" t="s">
        <v>119</v>
      </c>
      <c r="F14" s="72" t="s">
        <v>112</v>
      </c>
      <c r="G14" s="14">
        <f>IF(F14=Данные!A25,Данные!C25,Данные!C24)</f>
        <v>0.1749</v>
      </c>
      <c r="H14" s="69">
        <v>0.15</v>
      </c>
      <c r="I14" s="148">
        <f t="shared" si="0"/>
        <v>2.6234999999999998E-2</v>
      </c>
      <c r="J14" s="135"/>
      <c r="K14" s="51"/>
      <c r="L14" s="120"/>
      <c r="M14" s="123" t="s">
        <v>21</v>
      </c>
      <c r="N14" s="230">
        <f>(I9+I7)*M6*M9/M4+I4*M6*M8/M4</f>
        <v>3.1012221899109793</v>
      </c>
      <c r="O14" s="238"/>
      <c r="P14" s="308">
        <f>M9*M6*I8/M4</f>
        <v>0.99347181008902086</v>
      </c>
      <c r="Q14" s="309"/>
      <c r="R14" s="64">
        <f>M9*M6*I10/M4</f>
        <v>0.12562200000000001</v>
      </c>
      <c r="S14" s="235"/>
      <c r="T14" s="65">
        <f>M10*M6*M6*I12/M4</f>
        <v>4.8216000000000002E-2</v>
      </c>
      <c r="U14" s="65">
        <f>I13*M10*M6/$M$4</f>
        <v>2.0510999999999998E-2</v>
      </c>
      <c r="V14" s="66">
        <f>I14*M10*M6/$M$4</f>
        <v>1.5740999999999999E-3</v>
      </c>
      <c r="W14" s="66">
        <f>I15*M10*M6/$M$4</f>
        <v>2.2913999999999994E-3</v>
      </c>
      <c r="X14" s="65">
        <f>I16*M10*M6/$M$4</f>
        <v>2.7288E-3</v>
      </c>
      <c r="Y14" s="66">
        <f>I17*M10*M6/$M$4</f>
        <v>9.7815599999999999E-4</v>
      </c>
      <c r="Z14" s="67">
        <f>I18*M10*M6/$M$4</f>
        <v>0.17746200000000001</v>
      </c>
      <c r="AA14" s="109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</row>
    <row r="15" spans="2:44" ht="19.5" customHeight="1" thickTop="1">
      <c r="B15" s="120"/>
      <c r="C15" s="313"/>
      <c r="D15" s="279" t="s">
        <v>4</v>
      </c>
      <c r="E15" s="273" t="s">
        <v>119</v>
      </c>
      <c r="F15" s="267" t="s">
        <v>116</v>
      </c>
      <c r="G15" s="14">
        <v>0.25459999999999999</v>
      </c>
      <c r="H15" s="69">
        <v>0.15</v>
      </c>
      <c r="I15" s="148">
        <f t="shared" si="0"/>
        <v>3.8189999999999995E-2</v>
      </c>
      <c r="J15" s="135"/>
      <c r="K15" s="51"/>
      <c r="L15" s="120"/>
      <c r="M15" s="44"/>
      <c r="N15" s="51"/>
      <c r="O15" s="51"/>
      <c r="P15" s="307" t="s">
        <v>37</v>
      </c>
      <c r="Q15" s="307"/>
      <c r="R15" s="307"/>
      <c r="S15" s="204"/>
      <c r="T15" s="84"/>
      <c r="U15" s="8"/>
      <c r="V15" s="51"/>
      <c r="W15" s="51"/>
      <c r="X15" s="51"/>
      <c r="Y15" s="51"/>
      <c r="Z15" s="51"/>
      <c r="AA15" s="109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</row>
    <row r="16" spans="2:44" ht="19.5" customHeight="1" thickBot="1">
      <c r="B16" s="120"/>
      <c r="C16" s="313"/>
      <c r="D16" s="279" t="s">
        <v>5</v>
      </c>
      <c r="E16" s="273" t="s">
        <v>119</v>
      </c>
      <c r="F16" s="268" t="s">
        <v>117</v>
      </c>
      <c r="G16" s="14">
        <v>0.22739999999999999</v>
      </c>
      <c r="H16" s="68">
        <v>0.2</v>
      </c>
      <c r="I16" s="148">
        <f t="shared" si="0"/>
        <v>4.548E-2</v>
      </c>
      <c r="J16" s="135"/>
      <c r="K16" s="51"/>
      <c r="L16" s="120"/>
      <c r="M16" s="8"/>
      <c r="N16" s="114"/>
      <c r="O16" s="114"/>
      <c r="P16" s="125" t="s">
        <v>42</v>
      </c>
      <c r="Q16" s="126" t="s">
        <v>39</v>
      </c>
      <c r="R16" s="127" t="s">
        <v>43</v>
      </c>
      <c r="S16" s="231"/>
      <c r="T16" s="53"/>
      <c r="U16" s="53"/>
      <c r="V16" s="53"/>
      <c r="W16" s="51"/>
      <c r="X16" s="8"/>
      <c r="Y16" s="8"/>
      <c r="Z16" s="8"/>
      <c r="AA16" s="109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</row>
    <row r="17" spans="2:44" ht="19.5" customHeight="1" thickTop="1" thickBot="1">
      <c r="B17" s="120"/>
      <c r="C17" s="313"/>
      <c r="D17" s="279" t="s">
        <v>6</v>
      </c>
      <c r="E17" s="273" t="s">
        <v>119</v>
      </c>
      <c r="F17" s="72" t="s">
        <v>109</v>
      </c>
      <c r="G17" s="14">
        <f>IF(F17=Данные!A28,Данные!C28,Данные!C29)</f>
        <v>0.54342000000000001</v>
      </c>
      <c r="H17" s="69">
        <v>0.03</v>
      </c>
      <c r="I17" s="148">
        <f t="shared" si="0"/>
        <v>1.63026E-2</v>
      </c>
      <c r="J17" s="135"/>
      <c r="K17" s="51"/>
      <c r="L17" s="120"/>
      <c r="M17" s="44"/>
      <c r="N17" s="114"/>
      <c r="O17" s="114"/>
      <c r="P17" s="76">
        <f>P14/R14</f>
        <v>7.9084221719843715</v>
      </c>
      <c r="Q17" s="74" t="s">
        <v>39</v>
      </c>
      <c r="R17" s="81">
        <v>1</v>
      </c>
      <c r="S17" s="232"/>
      <c r="T17" s="128"/>
      <c r="U17" s="128"/>
      <c r="V17" s="128"/>
      <c r="W17" s="51"/>
      <c r="X17" s="8"/>
      <c r="Y17" s="8"/>
      <c r="Z17" s="8"/>
      <c r="AA17" s="12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</row>
    <row r="18" spans="2:44" ht="19.5" customHeight="1" thickTop="1" thickBot="1">
      <c r="B18" s="120"/>
      <c r="C18" s="313"/>
      <c r="D18" s="279" t="s">
        <v>7</v>
      </c>
      <c r="E18" s="273" t="s">
        <v>119</v>
      </c>
      <c r="F18" s="72" t="s">
        <v>108</v>
      </c>
      <c r="G18" s="210">
        <f>IF(F18=Данные!A30,Данные!C30,Данные!C31)</f>
        <v>9.8589999999999997E-2</v>
      </c>
      <c r="H18" s="70">
        <v>30</v>
      </c>
      <c r="I18" s="211">
        <f t="shared" si="0"/>
        <v>2.9577</v>
      </c>
      <c r="J18" s="135"/>
      <c r="K18" s="51"/>
      <c r="L18" s="120"/>
      <c r="M18" s="227"/>
      <c r="N18" s="51"/>
      <c r="O18" s="51"/>
      <c r="P18" s="77" t="s">
        <v>40</v>
      </c>
      <c r="Q18" s="73" t="s">
        <v>39</v>
      </c>
      <c r="R18" s="79" t="s">
        <v>41</v>
      </c>
      <c r="S18" s="231"/>
      <c r="T18" s="128"/>
      <c r="U18" s="128"/>
      <c r="V18" s="128"/>
      <c r="W18" s="51"/>
      <c r="X18" s="8"/>
      <c r="Y18" s="8"/>
      <c r="Z18" s="8"/>
      <c r="AA18" s="109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</row>
    <row r="19" spans="2:44" ht="19.5" customHeight="1" thickTop="1">
      <c r="B19" s="120"/>
      <c r="C19" s="314"/>
      <c r="D19" s="274" t="s">
        <v>114</v>
      </c>
      <c r="E19" s="280" t="s">
        <v>119</v>
      </c>
      <c r="F19" s="256" t="s">
        <v>99</v>
      </c>
      <c r="G19" s="212"/>
      <c r="H19" s="236">
        <f>(IF(F12=Данные!A22,H12/Данные!D22*Данные!D19,IF(F12=Данные!A21,H12/Данные!D21*Данные!D19,0)))+(H13/Данные!D23*Данные!$D$19)+(H15/Данные!D26*Данные!$D$19)+(H16/Данные!D27*Данные!$D$19)+(IF(F17=Данные!A28,H17/Данные!D28*Данные!D19,H17/Данные!D29*Данные!D19))</f>
        <v>7.8889169637635996</v>
      </c>
      <c r="I19" s="228"/>
      <c r="J19" s="135"/>
      <c r="K19" s="51"/>
      <c r="L19" s="120"/>
      <c r="M19" s="44"/>
      <c r="N19" s="51"/>
      <c r="O19" s="51"/>
      <c r="P19" s="78">
        <f>(23%*P14)/(33%*R14)</f>
        <v>5.5119306047163796</v>
      </c>
      <c r="Q19" s="75" t="s">
        <v>39</v>
      </c>
      <c r="R19" s="80">
        <v>1</v>
      </c>
      <c r="S19" s="213"/>
      <c r="T19" s="52"/>
      <c r="U19" s="51"/>
      <c r="V19" s="51"/>
      <c r="W19" s="52"/>
      <c r="X19" s="8"/>
      <c r="Y19" s="8"/>
      <c r="Z19" s="8"/>
      <c r="AA19" s="109"/>
      <c r="AB19" s="51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</row>
    <row r="20" spans="2:44" ht="11.25" customHeight="1" thickBot="1">
      <c r="B20" s="129"/>
      <c r="C20" s="130"/>
      <c r="D20" s="130"/>
      <c r="E20" s="258"/>
      <c r="F20" s="130"/>
      <c r="G20" s="130"/>
      <c r="H20" s="130"/>
      <c r="I20" s="130"/>
      <c r="J20" s="136"/>
      <c r="L20" s="137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8"/>
      <c r="AB20" s="124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</row>
    <row r="21" spans="2:44" ht="15" thickTop="1">
      <c r="F21" s="42"/>
      <c r="G21" s="42"/>
      <c r="H21" s="42"/>
      <c r="I21" s="42"/>
      <c r="J21" s="42"/>
      <c r="K21" s="42"/>
      <c r="L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</row>
    <row r="22" spans="2:44" ht="15">
      <c r="B22" s="113" t="s">
        <v>57</v>
      </c>
      <c r="C22" s="113"/>
      <c r="D22" s="113"/>
      <c r="E22" s="113"/>
      <c r="G22" s="51"/>
      <c r="H22" s="53"/>
      <c r="I22" s="53"/>
      <c r="J22" s="53"/>
      <c r="K22" s="53"/>
      <c r="L22" s="42"/>
      <c r="M22" s="42"/>
      <c r="N22" s="42"/>
      <c r="O22" s="42"/>
      <c r="P22" s="42"/>
      <c r="Q22" s="42"/>
      <c r="R22" s="49"/>
      <c r="S22" s="49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</row>
    <row r="23" spans="2:44" ht="11.25" customHeight="1">
      <c r="B23" s="110" t="s">
        <v>60</v>
      </c>
      <c r="C23" s="110"/>
      <c r="D23" s="110"/>
      <c r="E23" s="259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</row>
    <row r="24" spans="2:44" ht="11.25" customHeight="1">
      <c r="B24" s="110" t="s">
        <v>122</v>
      </c>
      <c r="C24" s="110"/>
      <c r="D24" s="110"/>
      <c r="E24" s="259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</row>
    <row r="25" spans="2:44" ht="11.25" customHeight="1">
      <c r="B25" s="110" t="s">
        <v>138</v>
      </c>
      <c r="C25" s="110"/>
      <c r="D25" s="110"/>
      <c r="E25" s="259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</row>
    <row r="26" spans="2:44" ht="11.25" customHeight="1">
      <c r="B26" s="110" t="s">
        <v>123</v>
      </c>
      <c r="C26" s="110"/>
      <c r="D26" s="110"/>
      <c r="E26" s="259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51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</row>
    <row r="27" spans="2:44" ht="11.25" customHeight="1">
      <c r="B27" s="110" t="s">
        <v>124</v>
      </c>
      <c r="C27" s="110"/>
      <c r="D27" s="110"/>
      <c r="E27" s="259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51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</row>
    <row r="28" spans="2:44" ht="11.25" customHeight="1">
      <c r="B28" s="110" t="s">
        <v>129</v>
      </c>
      <c r="C28" s="110"/>
      <c r="D28" s="110"/>
      <c r="E28" s="259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51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</row>
    <row r="29" spans="2:44" ht="11.25" customHeight="1">
      <c r="B29" s="110" t="s">
        <v>125</v>
      </c>
      <c r="C29" s="110"/>
      <c r="D29" s="110"/>
      <c r="E29" s="259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51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</row>
    <row r="30" spans="2:44" ht="11.25" customHeight="1">
      <c r="B30" s="110" t="s">
        <v>126</v>
      </c>
      <c r="C30" s="110"/>
      <c r="D30" s="110"/>
      <c r="E30" s="259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51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</row>
    <row r="31" spans="2:44" ht="11.25" customHeight="1">
      <c r="B31" s="110"/>
      <c r="C31" s="110"/>
      <c r="D31" s="110"/>
      <c r="E31" s="259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</row>
    <row r="32" spans="2:44" ht="11.25" customHeight="1">
      <c r="B32" s="110" t="s">
        <v>52</v>
      </c>
      <c r="C32" s="110"/>
      <c r="D32" s="110"/>
      <c r="E32" s="259"/>
      <c r="G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</row>
    <row r="33" spans="2:41" ht="11.25" customHeight="1">
      <c r="B33" s="110" t="s">
        <v>53</v>
      </c>
      <c r="C33" s="110"/>
      <c r="D33" s="110"/>
      <c r="E33" s="259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</row>
    <row r="34" spans="2:41">
      <c r="B34" s="299" t="s">
        <v>128</v>
      </c>
      <c r="C34" s="299"/>
      <c r="D34" s="299"/>
      <c r="E34" s="299"/>
      <c r="F34" s="299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</row>
    <row r="35" spans="2:41">
      <c r="B35" s="110" t="s">
        <v>127</v>
      </c>
      <c r="C35" s="269"/>
      <c r="D35" s="269" t="s">
        <v>51</v>
      </c>
      <c r="E35" s="269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</row>
    <row r="36" spans="2:41"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</row>
    <row r="37" spans="2:41" ht="15" customHeight="1"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</row>
    <row r="38" spans="2:41"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</row>
    <row r="39" spans="2:41"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</row>
    <row r="40" spans="2:41"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</row>
    <row r="41" spans="2:41"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</row>
    <row r="42" spans="2:41"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</row>
    <row r="43" spans="2:41"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</row>
    <row r="44" spans="2:41"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</row>
    <row r="45" spans="2:41"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</row>
    <row r="46" spans="2:41"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</row>
    <row r="47" spans="2:41"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</row>
    <row r="48" spans="2:41"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</row>
    <row r="49" spans="6:41">
      <c r="F49" s="42"/>
      <c r="G49" s="54"/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</row>
    <row r="50" spans="6:41">
      <c r="F50" s="42"/>
      <c r="G50" s="54"/>
      <c r="H50" s="55"/>
      <c r="I50" s="55"/>
      <c r="J50" s="55"/>
      <c r="K50" s="55"/>
      <c r="L50" s="42"/>
      <c r="M50" s="56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</row>
    <row r="51" spans="6:41">
      <c r="F51" s="42"/>
      <c r="G51" s="57"/>
      <c r="H51" s="50"/>
      <c r="I51" s="50"/>
      <c r="J51" s="50"/>
      <c r="K51" s="50"/>
      <c r="L51" s="49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</row>
    <row r="52" spans="6:41">
      <c r="F52" s="42"/>
      <c r="G52" s="57"/>
      <c r="H52" s="52"/>
      <c r="I52" s="52"/>
      <c r="J52" s="52"/>
      <c r="K52" s="52"/>
      <c r="L52" s="49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</row>
    <row r="53" spans="6:41">
      <c r="F53" s="42"/>
      <c r="G53" s="58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</row>
    <row r="54" spans="6:41">
      <c r="F54" s="42"/>
      <c r="G54" s="57"/>
      <c r="H54" s="50"/>
      <c r="I54" s="50"/>
      <c r="J54" s="50"/>
      <c r="K54" s="50"/>
      <c r="L54" s="59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</row>
    <row r="55" spans="6:41">
      <c r="F55" s="42"/>
      <c r="G55" s="57"/>
      <c r="H55" s="50"/>
      <c r="I55" s="50"/>
      <c r="J55" s="50"/>
      <c r="K55" s="50"/>
      <c r="L55" s="59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</row>
    <row r="56" spans="6:41">
      <c r="F56" s="42"/>
      <c r="G56" s="57"/>
      <c r="H56" s="50"/>
      <c r="I56" s="50"/>
      <c r="J56" s="50"/>
      <c r="K56" s="50"/>
      <c r="L56" s="59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</row>
    <row r="57" spans="6:41"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</row>
    <row r="58" spans="6:41"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</row>
    <row r="59" spans="6:41"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</row>
    <row r="60" spans="6:41"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</row>
    <row r="61" spans="6:41"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</row>
    <row r="62" spans="6:41"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</row>
    <row r="63" spans="6:41"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</row>
    <row r="64" spans="6:41"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</row>
    <row r="65" spans="6:41"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</row>
    <row r="66" spans="6:41"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</row>
    <row r="67" spans="6:41"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</row>
    <row r="68" spans="6:41"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</row>
    <row r="69" spans="6:41"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</row>
    <row r="70" spans="6:41"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</row>
    <row r="71" spans="6:41"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</row>
    <row r="72" spans="6:41"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</row>
    <row r="73" spans="6:41"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</row>
    <row r="74" spans="6:41"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</row>
    <row r="75" spans="6:41"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</row>
    <row r="76" spans="6:41"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</row>
    <row r="77" spans="6:41"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</row>
    <row r="78" spans="6:41"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</row>
    <row r="79" spans="6:41"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</row>
    <row r="80" spans="6:41"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</row>
    <row r="81" spans="6:41"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</row>
    <row r="82" spans="6:41"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</row>
    <row r="83" spans="6:41"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</row>
    <row r="84" spans="6:41"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</row>
    <row r="85" spans="6:41"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</row>
    <row r="86" spans="6:41"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</row>
    <row r="87" spans="6:41"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</row>
    <row r="88" spans="6:41"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</row>
    <row r="89" spans="6:41"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</row>
    <row r="90" spans="6:41"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</row>
    <row r="91" spans="6:41"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</row>
    <row r="92" spans="6:41"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</row>
    <row r="93" spans="6:41"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</row>
    <row r="94" spans="6:41"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</row>
    <row r="95" spans="6:41"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</row>
    <row r="96" spans="6:41"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</row>
    <row r="97" spans="6:41"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</row>
    <row r="98" spans="6:41"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</row>
    <row r="99" spans="6:41"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</row>
    <row r="100" spans="6:41"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</row>
    <row r="101" spans="6:41"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</row>
    <row r="102" spans="6:41"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</row>
    <row r="103" spans="6:41"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</row>
    <row r="104" spans="6:41"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</row>
    <row r="105" spans="6:41"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</row>
    <row r="106" spans="6:41"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</row>
    <row r="107" spans="6:41"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</row>
  </sheetData>
  <sheetProtection sheet="1" selectLockedCells="1"/>
  <dataConsolidate/>
  <mergeCells count="24">
    <mergeCell ref="G4:G5"/>
    <mergeCell ref="P13:Q13"/>
    <mergeCell ref="P12:Q12"/>
    <mergeCell ref="F4:F5"/>
    <mergeCell ref="H4:H5"/>
    <mergeCell ref="I4:I5"/>
    <mergeCell ref="F7:F8"/>
    <mergeCell ref="B2:J2"/>
    <mergeCell ref="L2:AA2"/>
    <mergeCell ref="P15:R15"/>
    <mergeCell ref="P14:Q14"/>
    <mergeCell ref="H7:H8"/>
    <mergeCell ref="C12:C19"/>
    <mergeCell ref="F11:I11"/>
    <mergeCell ref="F9:F10"/>
    <mergeCell ref="H9:H10"/>
    <mergeCell ref="D9:D10"/>
    <mergeCell ref="B34:F34"/>
    <mergeCell ref="D7:D8"/>
    <mergeCell ref="D4:D5"/>
    <mergeCell ref="E9:E10"/>
    <mergeCell ref="E7:E8"/>
    <mergeCell ref="E4:E5"/>
    <mergeCell ref="C4:C10"/>
  </mergeCells>
  <dataValidations xWindow="185" yWindow="304" count="6">
    <dataValidation type="list" allowBlank="1" showInputMessage="1" showErrorMessage="1" sqref="F12">
      <formula1>Данные!A20:A22</formula1>
    </dataValidation>
    <dataValidation type="list" allowBlank="1" showInputMessage="1" showErrorMessage="1" sqref="F18">
      <formula1>Данные!A30:A31</formula1>
    </dataValidation>
    <dataValidation type="list" allowBlank="1" showInputMessage="1" showErrorMessage="1" sqref="F17">
      <formula1>Данные!A28:A29</formula1>
    </dataValidation>
    <dataValidation type="list" allowBlank="1" showInputMessage="1" showErrorMessage="1" sqref="F14">
      <formula1>Данные!A24:A25</formula1>
    </dataValidation>
    <dataValidation type="list" showInputMessage="1" showErrorMessage="1" sqref="F9">
      <formula1>Данные!A5:A6</formula1>
    </dataValidation>
    <dataValidation type="list" allowBlank="1" showInputMessage="1" showErrorMessage="1" sqref="F4">
      <formula1>Данные!A7:A10</formula1>
    </dataValidation>
  </dataValidations>
  <hyperlinks>
    <hyperlink ref="D35" r:id="rId1"/>
    <hyperlink ref="B34" r:id="rId2"/>
  </hyperlinks>
  <pageMargins left="0.75" right="0.75" top="1" bottom="1" header="0.5" footer="0.5"/>
  <pageSetup paperSize="9" orientation="portrait" horizontalDpi="300" verticalDpi="300" r:id="rId3"/>
  <headerFooter alignWithMargins="0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1:S28"/>
  <sheetViews>
    <sheetView showGridLines="0" zoomScale="85" zoomScaleNormal="85" workbookViewId="0">
      <selection activeCell="F11" sqref="F11:G11"/>
    </sheetView>
  </sheetViews>
  <sheetFormatPr defaultRowHeight="14.25"/>
  <cols>
    <col min="1" max="1" width="0.875" style="89" customWidth="1"/>
    <col min="2" max="2" width="1.625" style="89" customWidth="1"/>
    <col min="3" max="3" width="2.75" style="89" customWidth="1"/>
    <col min="4" max="4" width="7.125" style="89" customWidth="1"/>
    <col min="5" max="5" width="3.125" style="89" bestFit="1" customWidth="1"/>
    <col min="6" max="6" width="13.125" style="89" customWidth="1"/>
    <col min="7" max="7" width="4.625" style="89" customWidth="1"/>
    <col min="8" max="8" width="1" style="89" customWidth="1"/>
    <col min="9" max="9" width="10.875" style="89" customWidth="1"/>
    <col min="10" max="11" width="8.5" style="89" hidden="1" customWidth="1"/>
    <col min="12" max="14" width="1.75" style="89" customWidth="1"/>
    <col min="15" max="15" width="11.375" style="89" customWidth="1"/>
    <col min="16" max="18" width="7" style="89" customWidth="1"/>
    <col min="19" max="19" width="1.5" style="89" customWidth="1"/>
    <col min="20" max="16384" width="9" style="89"/>
  </cols>
  <sheetData>
    <row r="1" spans="1:19" ht="21" customHeight="1" thickBot="1">
      <c r="B1" s="328" t="s">
        <v>140</v>
      </c>
      <c r="C1" s="328"/>
      <c r="D1" s="328"/>
      <c r="E1" s="328"/>
      <c r="F1" s="328"/>
      <c r="G1" s="328"/>
      <c r="H1" s="328"/>
      <c r="I1" s="328"/>
      <c r="K1" s="90"/>
      <c r="L1" s="90"/>
      <c r="M1" s="90"/>
      <c r="N1" s="90"/>
      <c r="O1" s="91"/>
      <c r="P1" s="90"/>
      <c r="Q1" s="90"/>
      <c r="R1" s="90"/>
    </row>
    <row r="2" spans="1:19" ht="18" customHeight="1" thickTop="1" thickBot="1">
      <c r="B2" s="241"/>
      <c r="C2" s="246"/>
      <c r="D2" s="246"/>
      <c r="E2" s="246"/>
      <c r="F2" s="332" t="s">
        <v>130</v>
      </c>
      <c r="G2" s="291" t="s">
        <v>35</v>
      </c>
      <c r="H2" s="277" t="s">
        <v>39</v>
      </c>
      <c r="I2" s="289" t="s">
        <v>7</v>
      </c>
      <c r="K2" s="90"/>
      <c r="L2" s="249"/>
      <c r="O2" s="90"/>
      <c r="P2" s="90"/>
      <c r="Q2" s="90"/>
      <c r="R2" s="141"/>
    </row>
    <row r="3" spans="1:19" ht="15.75" thickTop="1">
      <c r="B3" s="247"/>
      <c r="C3" s="90"/>
      <c r="F3" s="333"/>
      <c r="G3" s="288">
        <v>4</v>
      </c>
      <c r="H3" s="278" t="s">
        <v>39</v>
      </c>
      <c r="I3" s="290">
        <v>1</v>
      </c>
      <c r="L3" s="242"/>
      <c r="O3" s="142"/>
      <c r="P3" s="90"/>
      <c r="Q3" s="143"/>
      <c r="R3" s="90"/>
    </row>
    <row r="4" spans="1:19" ht="15">
      <c r="B4" s="247"/>
      <c r="C4" s="90"/>
      <c r="F4" s="285" t="s">
        <v>131</v>
      </c>
      <c r="G4" s="275">
        <v>4</v>
      </c>
      <c r="H4" s="90"/>
      <c r="I4" s="90"/>
      <c r="L4" s="242"/>
    </row>
    <row r="5" spans="1:19" ht="15">
      <c r="B5" s="247"/>
      <c r="C5" s="90"/>
      <c r="F5" s="285" t="s">
        <v>132</v>
      </c>
      <c r="G5" s="275">
        <v>2</v>
      </c>
      <c r="H5" s="90"/>
      <c r="I5" s="90"/>
      <c r="L5" s="242"/>
    </row>
    <row r="6" spans="1:19" ht="15.75" thickBot="1">
      <c r="B6" s="247"/>
      <c r="C6" s="90"/>
      <c r="F6" s="285" t="s">
        <v>48</v>
      </c>
      <c r="G6" s="276">
        <v>50</v>
      </c>
      <c r="H6" s="90"/>
      <c r="I6" s="90"/>
      <c r="L6" s="242"/>
    </row>
    <row r="7" spans="1:19" ht="15.75" thickTop="1" thickBot="1">
      <c r="B7" s="243"/>
      <c r="C7" s="244"/>
      <c r="D7" s="244"/>
      <c r="E7" s="244"/>
      <c r="F7" s="244"/>
      <c r="G7" s="244"/>
      <c r="H7" s="244"/>
      <c r="I7" s="244"/>
      <c r="L7" s="245"/>
    </row>
    <row r="8" spans="1:19" ht="15" thickTop="1">
      <c r="B8" s="90"/>
      <c r="C8" s="90"/>
      <c r="D8" s="90"/>
      <c r="E8" s="90"/>
      <c r="F8" s="90"/>
      <c r="G8" s="90"/>
      <c r="H8" s="90"/>
      <c r="I8" s="90"/>
    </row>
    <row r="9" spans="1:19" ht="15.75" thickBot="1">
      <c r="B9" s="328" t="s">
        <v>141</v>
      </c>
      <c r="C9" s="328"/>
      <c r="D9" s="328"/>
      <c r="E9" s="328"/>
      <c r="F9" s="328"/>
      <c r="G9" s="328"/>
      <c r="H9" s="328"/>
      <c r="I9" s="328"/>
      <c r="J9" s="328"/>
      <c r="K9" s="328"/>
      <c r="L9" s="328"/>
      <c r="O9" s="328" t="s">
        <v>139</v>
      </c>
      <c r="P9" s="329"/>
      <c r="Q9" s="329"/>
      <c r="R9" s="329"/>
      <c r="S9" s="329"/>
    </row>
    <row r="10" spans="1:19" ht="15.75" customHeight="1" thickTop="1" thickBot="1">
      <c r="B10" s="241"/>
      <c r="C10" s="246"/>
      <c r="D10" s="246"/>
      <c r="E10" s="246"/>
      <c r="F10" s="335" t="s">
        <v>135</v>
      </c>
      <c r="G10" s="335"/>
      <c r="H10" s="335" t="s">
        <v>136</v>
      </c>
      <c r="I10" s="335"/>
      <c r="J10" s="248" t="s">
        <v>9</v>
      </c>
      <c r="K10" s="248" t="s">
        <v>10</v>
      </c>
      <c r="L10" s="249"/>
      <c r="M10" s="90"/>
      <c r="N10" s="90"/>
      <c r="O10" s="241"/>
      <c r="Q10" s="252"/>
      <c r="R10" s="252"/>
      <c r="S10" s="249"/>
    </row>
    <row r="11" spans="1:19" ht="21" thickTop="1" thickBot="1">
      <c r="A11" s="90"/>
      <c r="B11" s="247"/>
      <c r="C11" s="287" t="s">
        <v>132</v>
      </c>
      <c r="D11" s="283" t="s">
        <v>133</v>
      </c>
      <c r="E11" s="281" t="s">
        <v>119</v>
      </c>
      <c r="F11" s="330" t="s">
        <v>74</v>
      </c>
      <c r="G11" s="331"/>
      <c r="H11" s="340">
        <v>50</v>
      </c>
      <c r="I11" s="341"/>
      <c r="J11" s="255">
        <f>IF(F11=Данные!A17,Данные!C17,IF(F11=Данные!A18,Данные!C18,""))</f>
        <v>0.61</v>
      </c>
      <c r="K11" s="186">
        <f>H11*J11</f>
        <v>30.5</v>
      </c>
      <c r="L11" s="242"/>
      <c r="M11" s="90"/>
      <c r="N11" s="90"/>
      <c r="O11" s="253"/>
      <c r="P11" s="92" t="s">
        <v>35</v>
      </c>
      <c r="Q11" s="92" t="s">
        <v>7</v>
      </c>
      <c r="R11" s="223" t="s">
        <v>134</v>
      </c>
      <c r="S11" s="242"/>
    </row>
    <row r="12" spans="1:19" ht="17.25" thickTop="1" thickBot="1">
      <c r="A12" s="141"/>
      <c r="B12" s="247"/>
      <c r="C12" s="334" t="s">
        <v>131</v>
      </c>
      <c r="D12" s="284" t="s">
        <v>35</v>
      </c>
      <c r="E12" s="273" t="s">
        <v>119</v>
      </c>
      <c r="F12" s="330" t="s">
        <v>68</v>
      </c>
      <c r="G12" s="331"/>
      <c r="H12" s="336">
        <v>50</v>
      </c>
      <c r="I12" s="337"/>
      <c r="J12" s="255">
        <f>IF(F12=Данные!A11,Данные!C11,IF(F12=Данные!A12,Данные!C12,IF(F12=Данные!A13,Данные!C13,IF(F12=Данные!A14,Данные!C14,IF(F12=Данные!A15,Данные!C15,IF(F12=Данные!A16,Данные!C16,""))))))</f>
        <v>0.27607108417137344</v>
      </c>
      <c r="K12" s="186">
        <f>H12*J12</f>
        <v>13.803554208568672</v>
      </c>
      <c r="L12" s="250"/>
      <c r="M12" s="141"/>
      <c r="N12" s="141"/>
      <c r="O12" s="251" t="s">
        <v>91</v>
      </c>
      <c r="P12" s="286">
        <f>(G4/(G3/7.15+0.23))*G3*G6/J12/1000</f>
        <v>3.6707062445222065</v>
      </c>
      <c r="Q12" s="286">
        <f>(G4/(G3/7.15+0.23))*G6/J13/1000</f>
        <v>2.569672006795507</v>
      </c>
      <c r="R12" s="286">
        <f>G5*21.75*G6/J11/1000</f>
        <v>3.5655737704918034</v>
      </c>
      <c r="S12" s="242"/>
    </row>
    <row r="13" spans="1:19" ht="17.25" thickTop="1" thickBot="1">
      <c r="A13" s="90"/>
      <c r="B13" s="247"/>
      <c r="C13" s="334"/>
      <c r="D13" s="284" t="s">
        <v>7</v>
      </c>
      <c r="E13" s="282" t="s">
        <v>119</v>
      </c>
      <c r="F13" s="330" t="s">
        <v>108</v>
      </c>
      <c r="G13" s="331"/>
      <c r="H13" s="338">
        <v>100</v>
      </c>
      <c r="I13" s="339"/>
      <c r="J13" s="255">
        <f>IF(F13=Данные!A30,Данные!C30,Данные!C31)</f>
        <v>9.8589999999999997E-2</v>
      </c>
      <c r="K13" s="186">
        <f>H13*J13</f>
        <v>9.859</v>
      </c>
      <c r="L13" s="242"/>
      <c r="M13" s="90"/>
      <c r="N13" s="90"/>
      <c r="O13" s="295" t="s">
        <v>92</v>
      </c>
      <c r="P13" s="254"/>
      <c r="Q13" s="254"/>
      <c r="R13" s="254"/>
      <c r="S13" s="242"/>
    </row>
    <row r="14" spans="1:19" ht="15.75" thickTop="1" thickBot="1">
      <c r="B14" s="243"/>
      <c r="C14" s="244"/>
      <c r="D14" s="244"/>
      <c r="E14" s="244"/>
      <c r="F14" s="244"/>
      <c r="G14" s="244"/>
      <c r="H14" s="244"/>
      <c r="I14" s="244"/>
      <c r="J14" s="244"/>
      <c r="K14" s="244"/>
      <c r="L14" s="245"/>
      <c r="M14" s="90"/>
      <c r="N14" s="90"/>
      <c r="O14" s="294" t="s">
        <v>93</v>
      </c>
      <c r="P14" s="293">
        <f>IF(H12&gt;0,(G4/(G3/7.15+0.23))*G3*G6/K12,"")</f>
        <v>73.414124890444128</v>
      </c>
      <c r="Q14" s="293">
        <f>IF(H13&gt;0,(G4/(G3/7.15+0.23))*G6/K13,"")</f>
        <v>25.69672006795507</v>
      </c>
      <c r="R14" s="293">
        <f>IF(H11&gt;0,G5*21.75*G6/K11,"")</f>
        <v>71.311475409836063</v>
      </c>
      <c r="S14" s="242"/>
    </row>
    <row r="15" spans="1:19" ht="9.75" customHeight="1" thickTop="1" thickBot="1">
      <c r="G15" s="94"/>
      <c r="H15" s="94"/>
      <c r="J15" s="95"/>
      <c r="O15" s="243"/>
      <c r="P15" s="244"/>
      <c r="Q15" s="244"/>
      <c r="R15" s="244"/>
      <c r="S15" s="245"/>
    </row>
    <row r="16" spans="1:19" ht="15" thickTop="1">
      <c r="D16" s="96"/>
      <c r="E16" s="96"/>
      <c r="F16" s="96"/>
      <c r="H16" s="95"/>
      <c r="I16" s="90"/>
      <c r="J16" s="97"/>
    </row>
    <row r="17" spans="2:14">
      <c r="B17" s="205" t="s">
        <v>142</v>
      </c>
      <c r="C17" s="205"/>
      <c r="H17" s="95"/>
      <c r="I17" s="149"/>
      <c r="J17" s="97"/>
    </row>
    <row r="18" spans="2:14">
      <c r="B18" s="89" t="s">
        <v>143</v>
      </c>
      <c r="D18" s="187"/>
      <c r="E18" s="187"/>
      <c r="F18" s="187"/>
      <c r="G18" s="90"/>
      <c r="H18" s="98"/>
      <c r="I18" s="98"/>
      <c r="J18" s="98"/>
    </row>
    <row r="19" spans="2:14" ht="15">
      <c r="D19" s="188"/>
      <c r="E19" s="188"/>
      <c r="F19" s="188"/>
      <c r="L19" s="90"/>
      <c r="M19" s="90"/>
      <c r="N19" s="90"/>
    </row>
    <row r="20" spans="2:14" ht="15">
      <c r="D20" s="99"/>
      <c r="E20" s="99"/>
      <c r="F20" s="99"/>
      <c r="G20" s="100"/>
      <c r="H20" s="101"/>
      <c r="I20" s="101"/>
      <c r="J20" s="101"/>
      <c r="K20" s="102"/>
    </row>
    <row r="21" spans="2:14" ht="15">
      <c r="G21" s="100"/>
      <c r="H21" s="103"/>
      <c r="I21" s="103"/>
      <c r="J21" s="103"/>
      <c r="K21" s="102"/>
    </row>
    <row r="22" spans="2:14" ht="15">
      <c r="K22" s="102"/>
    </row>
    <row r="24" spans="2:14">
      <c r="K24" s="104"/>
    </row>
    <row r="28" spans="2:14" ht="15">
      <c r="L28" s="105"/>
      <c r="M28" s="105"/>
      <c r="N28" s="105"/>
    </row>
  </sheetData>
  <sheetProtection sheet="1" selectLockedCells="1"/>
  <mergeCells count="13">
    <mergeCell ref="H11:I11"/>
    <mergeCell ref="B1:I1"/>
    <mergeCell ref="B9:L9"/>
    <mergeCell ref="O9:S9"/>
    <mergeCell ref="F13:G13"/>
    <mergeCell ref="F12:G12"/>
    <mergeCell ref="F11:G11"/>
    <mergeCell ref="F2:F3"/>
    <mergeCell ref="C12:C13"/>
    <mergeCell ref="H10:I10"/>
    <mergeCell ref="F10:G10"/>
    <mergeCell ref="H12:I12"/>
    <mergeCell ref="H13:I13"/>
  </mergeCells>
  <dataValidations count="3">
    <dataValidation type="list" allowBlank="1" showInputMessage="1" showErrorMessage="1" sqref="F11">
      <formula1>Данные!A17:A18</formula1>
    </dataValidation>
    <dataValidation type="list" allowBlank="1" showInputMessage="1" showErrorMessage="1" sqref="F12">
      <formula1>Данные!A11:A16</formula1>
    </dataValidation>
    <dataValidation type="list" allowBlank="1" showInputMessage="1" showErrorMessage="1" sqref="F13">
      <formula1>Данные!A30:A31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00"/>
  </sheetPr>
  <dimension ref="A1:L414"/>
  <sheetViews>
    <sheetView showGridLines="0" zoomScale="85" zoomScaleNormal="85" workbookViewId="0">
      <selection activeCell="E25" sqref="E25:E26"/>
    </sheetView>
  </sheetViews>
  <sheetFormatPr defaultRowHeight="14.25"/>
  <cols>
    <col min="1" max="1" width="13.625" customWidth="1"/>
    <col min="2" max="2" width="9.625" bestFit="1" customWidth="1"/>
    <col min="5" max="5" width="11.25" bestFit="1" customWidth="1"/>
    <col min="6" max="6" width="12" customWidth="1"/>
    <col min="10" max="10" width="9" style="4"/>
  </cols>
  <sheetData>
    <row r="1" spans="8:8" ht="42.75" customHeight="1">
      <c r="H1" s="82" t="s">
        <v>44</v>
      </c>
    </row>
    <row r="2" spans="8:8" ht="14.25" customHeight="1"/>
    <row r="3" spans="8:8" ht="14.25" customHeight="1"/>
    <row r="23" spans="1:12" ht="15" thickBot="1"/>
    <row r="24" spans="1:12" ht="39" thickBot="1">
      <c r="E24" s="5" t="s">
        <v>46</v>
      </c>
      <c r="F24" s="5" t="s">
        <v>47</v>
      </c>
      <c r="G24" s="344" t="s">
        <v>13</v>
      </c>
      <c r="H24" s="345"/>
      <c r="I24" s="346"/>
      <c r="J24" s="5" t="s">
        <v>14</v>
      </c>
      <c r="K24" s="5" t="s">
        <v>15</v>
      </c>
      <c r="L24" s="5" t="s">
        <v>16</v>
      </c>
    </row>
    <row r="25" spans="1:12" ht="16.5" customHeight="1">
      <c r="E25" s="347">
        <v>1.23</v>
      </c>
      <c r="F25" s="347">
        <v>1.23</v>
      </c>
      <c r="G25" s="6" t="s">
        <v>17</v>
      </c>
      <c r="H25" s="6" t="s">
        <v>18</v>
      </c>
      <c r="I25" s="6" t="s">
        <v>19</v>
      </c>
      <c r="J25" s="347">
        <v>57</v>
      </c>
      <c r="K25" s="349">
        <v>0.5</v>
      </c>
      <c r="L25" s="342">
        <f>J25*K25</f>
        <v>28.5</v>
      </c>
    </row>
    <row r="26" spans="1:12" ht="16.5" thickBot="1">
      <c r="E26" s="348"/>
      <c r="F26" s="348"/>
      <c r="G26" s="106">
        <v>0.2</v>
      </c>
      <c r="H26" s="7">
        <f>(I26+G26)/2</f>
        <v>1.1000000000000001</v>
      </c>
      <c r="I26" s="107">
        <v>2</v>
      </c>
      <c r="J26" s="348"/>
      <c r="K26" s="350"/>
      <c r="L26" s="343"/>
    </row>
    <row r="29" spans="1:12" ht="18">
      <c r="B29" s="8"/>
      <c r="C29" s="9"/>
      <c r="D29" s="8"/>
    </row>
    <row r="30" spans="1:12" ht="0.75" customHeight="1">
      <c r="A30" s="51"/>
      <c r="B30" s="51"/>
      <c r="C30" s="51"/>
      <c r="D30" s="51"/>
      <c r="K30" s="10"/>
    </row>
    <row r="31" spans="1:12" ht="0.75" customHeight="1">
      <c r="A31" s="83" t="s">
        <v>20</v>
      </c>
      <c r="B31" s="84">
        <f>F25</f>
        <v>1.23</v>
      </c>
      <c r="C31" s="84">
        <f>F25</f>
        <v>1.23</v>
      </c>
      <c r="D31" s="84">
        <f>F25</f>
        <v>1.23</v>
      </c>
    </row>
    <row r="32" spans="1:12" ht="0.75" customHeight="1">
      <c r="A32" s="85">
        <v>1</v>
      </c>
      <c r="B32" s="84">
        <f>B31+$E$25</f>
        <v>2.46</v>
      </c>
      <c r="C32" s="84">
        <f>C31+$E$25</f>
        <v>2.46</v>
      </c>
      <c r="D32" s="84">
        <f>D31+$E$25</f>
        <v>2.46</v>
      </c>
      <c r="F32" s="2"/>
    </row>
    <row r="33" spans="1:11" ht="0.75" customHeight="1">
      <c r="A33" s="85">
        <v>1</v>
      </c>
      <c r="B33" s="84">
        <f>IF((B32-$G$26)&gt;0,B32-$G$26,0)</f>
        <v>2.2599999999999998</v>
      </c>
      <c r="C33" s="84">
        <f>IF((C32-$H$26)&gt;0,C32-$H$26,0)</f>
        <v>1.3599999999999999</v>
      </c>
      <c r="D33" s="84">
        <f>IF((D32-$I$26)&gt;0,D32-$I$26,0)</f>
        <v>0.45999999999999996</v>
      </c>
      <c r="F33" s="2"/>
      <c r="K33" s="2"/>
    </row>
    <row r="34" spans="1:11" ht="0.75" customHeight="1">
      <c r="A34" s="51">
        <v>2</v>
      </c>
      <c r="B34" s="84">
        <f>B33+$E$25</f>
        <v>3.4899999999999998</v>
      </c>
      <c r="C34" s="84">
        <f>C33+$E$25</f>
        <v>2.59</v>
      </c>
      <c r="D34" s="84">
        <f>D33+$E$25</f>
        <v>1.69</v>
      </c>
    </row>
    <row r="35" spans="1:11" ht="0.75" customHeight="1">
      <c r="A35" s="85">
        <v>2</v>
      </c>
      <c r="B35" s="84">
        <f>IF((B34-$G$26)&gt;0,B34-$G$26,0)</f>
        <v>3.2899999999999996</v>
      </c>
      <c r="C35" s="84">
        <f>IF((C34-$H$26)&gt;0,C34-$H$26,0)</f>
        <v>1.4899999999999998</v>
      </c>
      <c r="D35" s="84">
        <f>IF((D34-$I$26)&gt;0,D34-$I$26,0)</f>
        <v>0</v>
      </c>
    </row>
    <row r="36" spans="1:11" ht="0.75" customHeight="1">
      <c r="A36" s="85">
        <v>3</v>
      </c>
      <c r="B36" s="84">
        <f>B35+$E$25</f>
        <v>4.5199999999999996</v>
      </c>
      <c r="C36" s="84">
        <f>C35+$E$25</f>
        <v>2.7199999999999998</v>
      </c>
      <c r="D36" s="84">
        <f>D35+$E$25</f>
        <v>1.23</v>
      </c>
    </row>
    <row r="37" spans="1:11" ht="0.75" customHeight="1">
      <c r="A37" s="51">
        <v>3</v>
      </c>
      <c r="B37" s="84">
        <f>IF((B36-$G$26)&gt;0,B36-$G$26,0)</f>
        <v>4.3199999999999994</v>
      </c>
      <c r="C37" s="84">
        <f>IF((C36-$H$26)&gt;0,C36-$H$26,0)</f>
        <v>1.6199999999999997</v>
      </c>
      <c r="D37" s="84">
        <f>IF((D36-$I$26)&gt;0,D36-$I$26,0)</f>
        <v>0</v>
      </c>
      <c r="F37" s="2"/>
    </row>
    <row r="38" spans="1:11" ht="0.75" customHeight="1">
      <c r="A38" s="85">
        <v>4</v>
      </c>
      <c r="B38" s="84">
        <f>B37+$E$25</f>
        <v>5.5499999999999989</v>
      </c>
      <c r="C38" s="84">
        <f>C37+$E$25</f>
        <v>2.8499999999999996</v>
      </c>
      <c r="D38" s="84">
        <f>D37+$E$25</f>
        <v>1.23</v>
      </c>
    </row>
    <row r="39" spans="1:11" ht="0.75" customHeight="1">
      <c r="A39" s="85">
        <v>4</v>
      </c>
      <c r="B39" s="84">
        <f>IF((B38-$G$26)&gt;0,B38-$G$26,0)</f>
        <v>5.3499999999999988</v>
      </c>
      <c r="C39" s="84">
        <f>IF((C38-$H$26)&gt;0,C38-$H$26,0)</f>
        <v>1.7499999999999996</v>
      </c>
      <c r="D39" s="84">
        <f>IF((D38-$I$26)&gt;0,D38-$I$26,0)</f>
        <v>0</v>
      </c>
    </row>
    <row r="40" spans="1:11" ht="0.75" customHeight="1">
      <c r="A40" s="51">
        <v>5</v>
      </c>
      <c r="B40" s="84">
        <f>B39+$E$25</f>
        <v>6.5799999999999983</v>
      </c>
      <c r="C40" s="84">
        <f>C39+$E$25</f>
        <v>2.9799999999999995</v>
      </c>
      <c r="D40" s="84">
        <f>D39+$E$25</f>
        <v>1.23</v>
      </c>
    </row>
    <row r="41" spans="1:11" ht="0.75" customHeight="1">
      <c r="A41" s="85">
        <v>5</v>
      </c>
      <c r="B41" s="84">
        <f>IF((B40-$G$26)&gt;0,B40-$G$26,0)</f>
        <v>6.3799999999999981</v>
      </c>
      <c r="C41" s="84">
        <f>IF((C40-$H$26)&gt;0,C40-$H$26,0)</f>
        <v>1.8799999999999994</v>
      </c>
      <c r="D41" s="84">
        <f>IF((D40-$I$26)&gt;0,D40-$I$26,0)</f>
        <v>0</v>
      </c>
    </row>
    <row r="42" spans="1:11" ht="0.75" customHeight="1">
      <c r="A42" s="85">
        <v>6</v>
      </c>
      <c r="B42" s="84">
        <f>B41+$E$25</f>
        <v>7.6099999999999977</v>
      </c>
      <c r="C42" s="84">
        <f>C41+$E$25</f>
        <v>3.1099999999999994</v>
      </c>
      <c r="D42" s="84">
        <f>D41+$E$25</f>
        <v>1.23</v>
      </c>
      <c r="K42" s="2"/>
    </row>
    <row r="43" spans="1:11" ht="0.75" customHeight="1">
      <c r="A43" s="51">
        <v>6</v>
      </c>
      <c r="B43" s="84">
        <f>IF((B42-$G$26)&gt;0,B42-$G$26,0)</f>
        <v>7.4099999999999975</v>
      </c>
      <c r="C43" s="84">
        <f>IF((C42-$H$26)&gt;0,C42-$H$26,0)</f>
        <v>2.0099999999999993</v>
      </c>
      <c r="D43" s="84">
        <f>IF((D42-$I$26)&gt;0,D42-$I$26,0)</f>
        <v>0</v>
      </c>
      <c r="F43" s="2"/>
    </row>
    <row r="44" spans="1:11" ht="0.75" customHeight="1">
      <c r="A44" s="85">
        <v>7</v>
      </c>
      <c r="B44" s="84">
        <f>B43+$E$25</f>
        <v>8.639999999999997</v>
      </c>
      <c r="C44" s="84">
        <f>C43+$E$25</f>
        <v>3.2399999999999993</v>
      </c>
      <c r="D44" s="84">
        <f>D43+$E$25</f>
        <v>1.23</v>
      </c>
      <c r="E44" s="2"/>
      <c r="F44" s="2"/>
    </row>
    <row r="45" spans="1:11" ht="0.75" customHeight="1">
      <c r="A45" s="85">
        <v>7</v>
      </c>
      <c r="B45" s="84">
        <f>IF((B44-$G$26)&gt;0,($J$25*(B44-$G$26)-$J$25*$K$25*(B44-$G$26))/$J$25+$F$25,$F$25)</f>
        <v>5.4499999999999993</v>
      </c>
      <c r="C45" s="86">
        <f>IF((C44-$H$26)&gt;0,($J$25*(C44-$H$26)-$J$25*$K$25*(C44-$H$26))/$J$25+$F$25,$F$25)</f>
        <v>2.2999999999999998</v>
      </c>
      <c r="D45" s="84">
        <f>IF((D44-$I$26)&gt;0,($J$25*(D44-$I$26)-$J$25*$K$25*(D44-$I$26))/$J$25+$F$25,$F$25)</f>
        <v>1.23</v>
      </c>
      <c r="F45" s="3"/>
      <c r="K45" s="2"/>
    </row>
    <row r="46" spans="1:11" ht="0.75" customHeight="1">
      <c r="A46" s="51">
        <v>8</v>
      </c>
      <c r="B46" s="84">
        <f>B45+$E$25</f>
        <v>6.68</v>
      </c>
      <c r="C46" s="84">
        <f>C45+$E$25</f>
        <v>3.53</v>
      </c>
      <c r="D46" s="84">
        <f>D45+$E$25</f>
        <v>2.46</v>
      </c>
    </row>
    <row r="47" spans="1:11" ht="0.75" customHeight="1">
      <c r="A47" s="85">
        <v>8</v>
      </c>
      <c r="B47" s="84">
        <f>IF((B46-$G$26)&gt;0,B46-$G$26,0)</f>
        <v>6.4799999999999995</v>
      </c>
      <c r="C47" s="84">
        <f>IF((C46-$H$26)&gt;0,C46-$H$26,0)</f>
        <v>2.4299999999999997</v>
      </c>
      <c r="D47" s="84">
        <f>IF((D46-$I$26)&gt;0,D46-$I$26,0)</f>
        <v>0.45999999999999996</v>
      </c>
    </row>
    <row r="48" spans="1:11" ht="0.75" customHeight="1">
      <c r="A48" s="85">
        <v>9</v>
      </c>
      <c r="B48" s="84">
        <f>B47+$E$25</f>
        <v>7.7099999999999991</v>
      </c>
      <c r="C48" s="84">
        <f>C47+$E$25</f>
        <v>3.6599999999999997</v>
      </c>
      <c r="D48" s="84">
        <f>D47+$E$25</f>
        <v>1.69</v>
      </c>
    </row>
    <row r="49" spans="1:4" ht="0.75" customHeight="1">
      <c r="A49" s="51">
        <v>9</v>
      </c>
      <c r="B49" s="84">
        <f>IF((B48-$G$26)&gt;0,B48-$G$26,0)</f>
        <v>7.5099999999999989</v>
      </c>
      <c r="C49" s="84">
        <f>IF((C48-$H$26)&gt;0,C48-$H$26,0)</f>
        <v>2.5599999999999996</v>
      </c>
      <c r="D49" s="84">
        <f>IF((D48-$I$26)&gt;0,D48-$I$26,0)</f>
        <v>0</v>
      </c>
    </row>
    <row r="50" spans="1:4" ht="0.75" customHeight="1">
      <c r="A50" s="85">
        <v>10</v>
      </c>
      <c r="B50" s="84">
        <f>B49+$E$25</f>
        <v>8.7399999999999984</v>
      </c>
      <c r="C50" s="84">
        <f>C49+$E$25</f>
        <v>3.7899999999999996</v>
      </c>
      <c r="D50" s="84">
        <f>D49+$E$25</f>
        <v>1.23</v>
      </c>
    </row>
    <row r="51" spans="1:4" ht="0.75" customHeight="1">
      <c r="A51" s="85">
        <v>10</v>
      </c>
      <c r="B51" s="84">
        <f>IF((B50-$G$26)&gt;0,B50-$G$26,0)</f>
        <v>8.5399999999999991</v>
      </c>
      <c r="C51" s="84">
        <f>IF((C50-$H$26)&gt;0,C50-$H$26,0)</f>
        <v>2.6899999999999995</v>
      </c>
      <c r="D51" s="84">
        <f>IF((D50-$I$26)&gt;0,D50-$I$26,0)</f>
        <v>0</v>
      </c>
    </row>
    <row r="52" spans="1:4" ht="0.75" customHeight="1">
      <c r="A52" s="51">
        <v>11</v>
      </c>
      <c r="B52" s="84">
        <f>B51+$E$25</f>
        <v>9.77</v>
      </c>
      <c r="C52" s="84">
        <f>C51+$E$25</f>
        <v>3.9199999999999995</v>
      </c>
      <c r="D52" s="84">
        <f>D51+$E$25</f>
        <v>1.23</v>
      </c>
    </row>
    <row r="53" spans="1:4" ht="0.75" customHeight="1">
      <c r="A53" s="85">
        <v>11</v>
      </c>
      <c r="B53" s="84">
        <f>IF((B52-$G$26)&gt;0,B52-$G$26,0)</f>
        <v>9.57</v>
      </c>
      <c r="C53" s="84">
        <f>IF((C52-$H$26)&gt;0,C52-$H$26,0)</f>
        <v>2.8199999999999994</v>
      </c>
      <c r="D53" s="84">
        <f>IF((D52-$I$26)&gt;0,D52-$I$26,0)</f>
        <v>0</v>
      </c>
    </row>
    <row r="54" spans="1:4" ht="0.75" customHeight="1">
      <c r="A54" s="85">
        <v>12</v>
      </c>
      <c r="B54" s="84">
        <f>B53+$E$25</f>
        <v>10.8</v>
      </c>
      <c r="C54" s="84">
        <f>C53+$E$25</f>
        <v>4.0499999999999989</v>
      </c>
      <c r="D54" s="84">
        <f>D53+$E$25</f>
        <v>1.23</v>
      </c>
    </row>
    <row r="55" spans="1:4" ht="0.75" customHeight="1">
      <c r="A55" s="51">
        <v>12</v>
      </c>
      <c r="B55" s="84">
        <f>IF((B54-$G$26)&gt;0,B54-$G$26,0)</f>
        <v>10.600000000000001</v>
      </c>
      <c r="C55" s="84">
        <f>IF((C54-$H$26)&gt;0,C54-$H$26,0)</f>
        <v>2.9499999999999988</v>
      </c>
      <c r="D55" s="84">
        <f>IF((D54-$I$26)&gt;0,D54-$I$26,0)</f>
        <v>0</v>
      </c>
    </row>
    <row r="56" spans="1:4" ht="0.75" customHeight="1">
      <c r="A56" s="85">
        <v>13</v>
      </c>
      <c r="B56" s="84">
        <f>B55+$E$25</f>
        <v>11.830000000000002</v>
      </c>
      <c r="C56" s="84">
        <f>C55+$E$25</f>
        <v>4.1799999999999988</v>
      </c>
      <c r="D56" s="84">
        <f>D55+$E$25</f>
        <v>1.23</v>
      </c>
    </row>
    <row r="57" spans="1:4" ht="0.75" customHeight="1">
      <c r="A57" s="85">
        <v>13</v>
      </c>
      <c r="B57" s="84">
        <f>IF((B56-$G$26)&gt;0,B56-$G$26,0)</f>
        <v>11.630000000000003</v>
      </c>
      <c r="C57" s="84">
        <f>IF((C56-$H$26)&gt;0,C56-$H$26,0)</f>
        <v>3.0799999999999987</v>
      </c>
      <c r="D57" s="84">
        <f>IF((D56-$I$26)&gt;0,D56-$I$26,0)</f>
        <v>0</v>
      </c>
    </row>
    <row r="58" spans="1:4" ht="0.75" customHeight="1">
      <c r="A58" s="51">
        <v>14</v>
      </c>
      <c r="B58" s="84">
        <f>B57+$E$25</f>
        <v>12.860000000000003</v>
      </c>
      <c r="C58" s="84">
        <f>C57+$E$25</f>
        <v>4.3099999999999987</v>
      </c>
      <c r="D58" s="84">
        <f>D57+$E$25</f>
        <v>1.23</v>
      </c>
    </row>
    <row r="59" spans="1:4" ht="0.75" customHeight="1">
      <c r="A59" s="85">
        <v>14</v>
      </c>
      <c r="B59" s="84">
        <f>IF((B58-$G$26)&gt;0,($J$25*(B58-$G$26)-$J$25*$K$25*(B58-$G$26))/$J$25+$F$25,$F$25)</f>
        <v>7.5600000000000023</v>
      </c>
      <c r="C59" s="84">
        <f>IF((C58-$H$26)&gt;0,($J$25*(C58-$H$26)-$J$25*$K$25*(C58-$H$26))/$J$25+$F$25,$F$25)</f>
        <v>2.8349999999999991</v>
      </c>
      <c r="D59" s="84">
        <f>IF((D58-$I$26)&gt;0,($J$25*(D58-$I$26)-$J$25*$K$25*(D58-$I$26))/$J$25+$F$25,$F$25)</f>
        <v>1.23</v>
      </c>
    </row>
    <row r="60" spans="1:4" ht="0.75" customHeight="1">
      <c r="A60" s="85">
        <v>15</v>
      </c>
      <c r="B60" s="84">
        <f>B59+$E$25</f>
        <v>8.7900000000000027</v>
      </c>
      <c r="C60" s="84">
        <f>C59+$E$25</f>
        <v>4.0649999999999995</v>
      </c>
      <c r="D60" s="84">
        <f>D59+$E$25</f>
        <v>2.46</v>
      </c>
    </row>
    <row r="61" spans="1:4" ht="0.75" customHeight="1">
      <c r="A61" s="51">
        <v>15</v>
      </c>
      <c r="B61" s="84">
        <f>IF((B60-$G$26)&gt;0,B60-$G$26,0)</f>
        <v>8.5900000000000034</v>
      </c>
      <c r="C61" s="84">
        <f>IF((C60-$H$26)&gt;0,C60-$H$26,0)</f>
        <v>2.9649999999999994</v>
      </c>
      <c r="D61" s="84">
        <f>IF((D60-$I$26)&gt;0,D60-$I$26,0)</f>
        <v>0.45999999999999996</v>
      </c>
    </row>
    <row r="62" spans="1:4" ht="0.75" customHeight="1">
      <c r="A62" s="85">
        <v>16</v>
      </c>
      <c r="B62" s="84">
        <f>B61+$E$25</f>
        <v>9.8200000000000038</v>
      </c>
      <c r="C62" s="84">
        <f>C61+$E$25</f>
        <v>4.1949999999999994</v>
      </c>
      <c r="D62" s="84">
        <f>D61+$E$25</f>
        <v>1.69</v>
      </c>
    </row>
    <row r="63" spans="1:4" ht="0.75" customHeight="1">
      <c r="A63" s="85">
        <v>16</v>
      </c>
      <c r="B63" s="84">
        <f>IF((B62-$G$26)&gt;0,B62-$G$26,0)</f>
        <v>9.6200000000000045</v>
      </c>
      <c r="C63" s="84">
        <f>IF((C62-$H$26)&gt;0,C62-$H$26,0)</f>
        <v>3.0949999999999993</v>
      </c>
      <c r="D63" s="84">
        <f>IF((D62-$I$26)&gt;0,D62-$I$26,0)</f>
        <v>0</v>
      </c>
    </row>
    <row r="64" spans="1:4" ht="0.75" customHeight="1">
      <c r="A64" s="51">
        <v>17</v>
      </c>
      <c r="B64" s="84">
        <f>B63+$E$25</f>
        <v>10.850000000000005</v>
      </c>
      <c r="C64" s="84">
        <f>C63+$E$25</f>
        <v>4.3249999999999993</v>
      </c>
      <c r="D64" s="84">
        <f>D63+$E$25</f>
        <v>1.23</v>
      </c>
    </row>
    <row r="65" spans="1:4" ht="0.75" customHeight="1">
      <c r="A65" s="85">
        <v>17</v>
      </c>
      <c r="B65" s="84">
        <f>IF((B64-$G$26)&gt;0,B64-$G$26,0)</f>
        <v>10.650000000000006</v>
      </c>
      <c r="C65" s="84">
        <f>IF((C64-$H$26)&gt;0,C64-$H$26,0)</f>
        <v>3.2249999999999992</v>
      </c>
      <c r="D65" s="84">
        <f>IF((D64-$I$26)&gt;0,D64-$I$26,0)</f>
        <v>0</v>
      </c>
    </row>
    <row r="66" spans="1:4" ht="0.75" customHeight="1">
      <c r="A66" s="85">
        <v>18</v>
      </c>
      <c r="B66" s="84">
        <f>B65+$E$25</f>
        <v>11.880000000000006</v>
      </c>
      <c r="C66" s="84">
        <f>C65+$E$25</f>
        <v>4.4549999999999992</v>
      </c>
      <c r="D66" s="84">
        <f>D65+$E$25</f>
        <v>1.23</v>
      </c>
    </row>
    <row r="67" spans="1:4" ht="0.75" customHeight="1">
      <c r="A67" s="51">
        <v>18</v>
      </c>
      <c r="B67" s="84">
        <f>IF((B66-$G$26)&gt;0,B66-$G$26,0)</f>
        <v>11.680000000000007</v>
      </c>
      <c r="C67" s="84">
        <f>IF((C66-$H$26)&gt;0,C66-$H$26,0)</f>
        <v>3.3549999999999991</v>
      </c>
      <c r="D67" s="84">
        <f>IF((D66-$I$26)&gt;0,D66-$I$26,0)</f>
        <v>0</v>
      </c>
    </row>
    <row r="68" spans="1:4" ht="0.75" customHeight="1">
      <c r="A68" s="85">
        <v>19</v>
      </c>
      <c r="B68" s="84">
        <f>B67+$E$25</f>
        <v>12.910000000000007</v>
      </c>
      <c r="C68" s="84">
        <f>C67+$E$25</f>
        <v>4.5849999999999991</v>
      </c>
      <c r="D68" s="84">
        <f>D67+$E$25</f>
        <v>1.23</v>
      </c>
    </row>
    <row r="69" spans="1:4" ht="0.75" customHeight="1">
      <c r="A69" s="85">
        <v>19</v>
      </c>
      <c r="B69" s="84">
        <f>IF((B68-$G$26)&gt;0,B68-$G$26,0)</f>
        <v>12.710000000000008</v>
      </c>
      <c r="C69" s="84">
        <f>IF((C68-$H$26)&gt;0,C68-$H$26,0)</f>
        <v>3.484999999999999</v>
      </c>
      <c r="D69" s="84">
        <f>IF((D68-$I$26)&gt;0,D68-$I$26,0)</f>
        <v>0</v>
      </c>
    </row>
    <row r="70" spans="1:4" ht="0.75" customHeight="1">
      <c r="A70" s="51">
        <v>20</v>
      </c>
      <c r="B70" s="84">
        <f>B69+$E$25</f>
        <v>13.940000000000008</v>
      </c>
      <c r="C70" s="84">
        <f>C69+$E$25</f>
        <v>4.714999999999999</v>
      </c>
      <c r="D70" s="84">
        <f>D69+$E$25</f>
        <v>1.23</v>
      </c>
    </row>
    <row r="71" spans="1:4" ht="0.75" customHeight="1">
      <c r="A71" s="85">
        <v>20</v>
      </c>
      <c r="B71" s="84">
        <f>IF((B70-$G$26)&gt;0,B70-$G$26,0)</f>
        <v>13.740000000000009</v>
      </c>
      <c r="C71" s="84">
        <f>IF((C70-$H$26)&gt;0,C70-$H$26,0)</f>
        <v>3.6149999999999989</v>
      </c>
      <c r="D71" s="84">
        <f>IF((D70-$I$26)&gt;0,D70-$I$26,0)</f>
        <v>0</v>
      </c>
    </row>
    <row r="72" spans="1:4" ht="0.75" customHeight="1">
      <c r="A72" s="85">
        <v>21</v>
      </c>
      <c r="B72" s="84">
        <f>B71+$E$25</f>
        <v>14.97000000000001</v>
      </c>
      <c r="C72" s="84">
        <f>C71+$E$25</f>
        <v>4.8449999999999989</v>
      </c>
      <c r="D72" s="84">
        <f>D71+$E$25</f>
        <v>1.23</v>
      </c>
    </row>
    <row r="73" spans="1:4" ht="0.75" customHeight="1">
      <c r="A73" s="51">
        <v>21</v>
      </c>
      <c r="B73" s="84">
        <f>IF((B72-$G$26)&gt;0,($J$25*(B72-$G$26)-$J$25*$K$25*(B72-$G$26))/$J$25+$F$25,$F$25)</f>
        <v>8.6150000000000055</v>
      </c>
      <c r="C73" s="84">
        <f>IF((C72-$H$26)&gt;0,($J$25*(C72-$H$26)-$J$25*$K$25*(C72-$H$26))/$J$25+$F$25,$F$25)</f>
        <v>3.1024999999999991</v>
      </c>
      <c r="D73" s="84">
        <f>IF((D72-$I$26)&gt;0,($J$25*(D72-$I$26)-$J$25*$K$25*(D72-$I$26))/$J$25+$F$25,$F$25)</f>
        <v>1.23</v>
      </c>
    </row>
    <row r="74" spans="1:4" ht="0.75" customHeight="1">
      <c r="A74" s="85">
        <v>22</v>
      </c>
      <c r="B74" s="84">
        <f>B73+$E$25</f>
        <v>9.845000000000006</v>
      </c>
      <c r="C74" s="84">
        <f>C73+$E$25</f>
        <v>4.3324999999999996</v>
      </c>
      <c r="D74" s="84">
        <f>D73+$E$25</f>
        <v>2.46</v>
      </c>
    </row>
    <row r="75" spans="1:4" ht="0.75" customHeight="1">
      <c r="A75" s="85">
        <v>22</v>
      </c>
      <c r="B75" s="84">
        <f>IF((B74-$G$26)&gt;0,B74-$G$26,0)</f>
        <v>9.6450000000000067</v>
      </c>
      <c r="C75" s="84">
        <f>IF((C74-$H$26)&gt;0,C74-$H$26,0)</f>
        <v>3.2324999999999995</v>
      </c>
      <c r="D75" s="84">
        <f>IF((D74-$I$26)&gt;0,D74-$I$26,0)</f>
        <v>0.45999999999999996</v>
      </c>
    </row>
    <row r="76" spans="1:4" ht="0.75" customHeight="1">
      <c r="A76" s="51">
        <v>23</v>
      </c>
      <c r="B76" s="84">
        <f>B75+$E$25</f>
        <v>10.875000000000007</v>
      </c>
      <c r="C76" s="84">
        <f>C75+$E$25</f>
        <v>4.4624999999999995</v>
      </c>
      <c r="D76" s="84">
        <f>D75+$E$25</f>
        <v>1.69</v>
      </c>
    </row>
    <row r="77" spans="1:4" ht="0.75" customHeight="1">
      <c r="A77" s="85">
        <v>23</v>
      </c>
      <c r="B77" s="84">
        <f>IF((B76-$G$26)&gt;0,B76-$G$26,0)</f>
        <v>10.675000000000008</v>
      </c>
      <c r="C77" s="84">
        <f>IF((C76-$H$26)&gt;0,C76-$H$26,0)</f>
        <v>3.3624999999999994</v>
      </c>
      <c r="D77" s="84">
        <f>IF((D76-$I$26)&gt;0,D76-$I$26,0)</f>
        <v>0</v>
      </c>
    </row>
    <row r="78" spans="1:4" ht="0.75" customHeight="1">
      <c r="A78" s="85">
        <v>24</v>
      </c>
      <c r="B78" s="84">
        <f>B77+$E$25</f>
        <v>11.905000000000008</v>
      </c>
      <c r="C78" s="84">
        <f>C77+$E$25</f>
        <v>4.5924999999999994</v>
      </c>
      <c r="D78" s="84">
        <f>D77+$E$25</f>
        <v>1.23</v>
      </c>
    </row>
    <row r="79" spans="1:4" ht="0.75" customHeight="1">
      <c r="A79" s="51">
        <v>24</v>
      </c>
      <c r="B79" s="84">
        <f>IF((B78-$G$26)&gt;0,B78-$G$26,0)</f>
        <v>11.705000000000009</v>
      </c>
      <c r="C79" s="84">
        <f>IF((C78-$H$26)&gt;0,C78-$H$26,0)</f>
        <v>3.4924999999999993</v>
      </c>
      <c r="D79" s="84">
        <f>IF((D78-$I$26)&gt;0,D78-$I$26,0)</f>
        <v>0</v>
      </c>
    </row>
    <row r="80" spans="1:4" ht="0.75" customHeight="1">
      <c r="A80" s="85">
        <v>25</v>
      </c>
      <c r="B80" s="84">
        <f>B79+$E$25</f>
        <v>12.935000000000009</v>
      </c>
      <c r="C80" s="84">
        <f>C79+$E$25</f>
        <v>4.7224999999999993</v>
      </c>
      <c r="D80" s="84">
        <f>D79+$E$25</f>
        <v>1.23</v>
      </c>
    </row>
    <row r="81" spans="1:4" ht="0.75" customHeight="1">
      <c r="A81" s="85">
        <v>25</v>
      </c>
      <c r="B81" s="84">
        <f>IF((B80-$G$26)&gt;0,B80-$G$26,0)</f>
        <v>12.73500000000001</v>
      </c>
      <c r="C81" s="84">
        <f>IF((C80-$H$26)&gt;0,C80-$H$26,0)</f>
        <v>3.6224999999999992</v>
      </c>
      <c r="D81" s="84">
        <f>IF((D80-$I$26)&gt;0,D80-$I$26,0)</f>
        <v>0</v>
      </c>
    </row>
    <row r="82" spans="1:4" ht="0.75" customHeight="1">
      <c r="A82" s="51">
        <v>26</v>
      </c>
      <c r="B82" s="84">
        <f>B81+$E$25</f>
        <v>13.965000000000011</v>
      </c>
      <c r="C82" s="84">
        <f>C81+$E$25</f>
        <v>4.8524999999999991</v>
      </c>
      <c r="D82" s="84">
        <f>D81+$E$25</f>
        <v>1.23</v>
      </c>
    </row>
    <row r="83" spans="1:4" ht="0.75" customHeight="1">
      <c r="A83" s="85">
        <v>26</v>
      </c>
      <c r="B83" s="84">
        <f>IF((B82-$G$26)&gt;0,B82-$G$26,0)</f>
        <v>13.765000000000011</v>
      </c>
      <c r="C83" s="84">
        <f>IF((C82-$H$26)&gt;0,C82-$H$26,0)</f>
        <v>3.7524999999999991</v>
      </c>
      <c r="D83" s="84">
        <f>IF((D82-$I$26)&gt;0,D82-$I$26,0)</f>
        <v>0</v>
      </c>
    </row>
    <row r="84" spans="1:4" ht="0.75" customHeight="1">
      <c r="A84" s="85">
        <v>27</v>
      </c>
      <c r="B84" s="84">
        <f>B83+$E$25</f>
        <v>14.995000000000012</v>
      </c>
      <c r="C84" s="84">
        <f>C83+$E$25</f>
        <v>4.982499999999999</v>
      </c>
      <c r="D84" s="84">
        <f>D83+$E$25</f>
        <v>1.23</v>
      </c>
    </row>
    <row r="85" spans="1:4" ht="0.75" customHeight="1">
      <c r="A85" s="51">
        <v>27</v>
      </c>
      <c r="B85" s="84">
        <f>IF((B84-$G$26)&gt;0,B84-$G$26,0)</f>
        <v>14.795000000000012</v>
      </c>
      <c r="C85" s="84">
        <f>IF((C84-$H$26)&gt;0,C84-$H$26,0)</f>
        <v>3.882499999999999</v>
      </c>
      <c r="D85" s="84">
        <f>IF((D84-$I$26)&gt;0,D84-$I$26,0)</f>
        <v>0</v>
      </c>
    </row>
    <row r="86" spans="1:4" ht="0.75" customHeight="1">
      <c r="A86" s="85">
        <v>28</v>
      </c>
      <c r="B86" s="84">
        <f>B85+$E$25</f>
        <v>16.025000000000013</v>
      </c>
      <c r="C86" s="84">
        <f>C85+$E$25</f>
        <v>5.1124999999999989</v>
      </c>
      <c r="D86" s="84">
        <f>D85+$E$25</f>
        <v>1.23</v>
      </c>
    </row>
    <row r="87" spans="1:4" ht="0.75" customHeight="1">
      <c r="A87" s="85">
        <v>28</v>
      </c>
      <c r="B87" s="84">
        <f>IF((B86-$G$26)&gt;0,($J$25*(B86-$G$26)-$J$25*$K$25*(B86-$G$26))/$J$25+$F$25,$F$25)</f>
        <v>9.1425000000000072</v>
      </c>
      <c r="C87" s="84">
        <f>IF((C86-$H$26)&gt;0,($J$25*(C86-$H$26)-$J$25*$K$25*(C86-$H$26))/$J$25+$F$25,$F$25)</f>
        <v>3.2362499999999996</v>
      </c>
      <c r="D87" s="84">
        <f>IF((D86-$I$26)&gt;0,($J$25*(D86-$I$26)-$J$25*$K$25*(D86-$I$26))/$J$25+$F$25,$F$25)</f>
        <v>1.23</v>
      </c>
    </row>
    <row r="88" spans="1:4" ht="0.75" customHeight="1">
      <c r="A88" s="51">
        <v>29</v>
      </c>
      <c r="B88" s="84">
        <f>B87+$E$25</f>
        <v>10.372500000000008</v>
      </c>
      <c r="C88" s="84">
        <f>C87+$E$25</f>
        <v>4.4662499999999996</v>
      </c>
      <c r="D88" s="84">
        <f>D87+$E$25</f>
        <v>2.46</v>
      </c>
    </row>
    <row r="89" spans="1:4" ht="0.75" customHeight="1">
      <c r="A89" s="85">
        <v>29</v>
      </c>
      <c r="B89" s="84">
        <f>IF((B88-$G$26)&gt;0,B88-$G$26,0)</f>
        <v>10.172500000000008</v>
      </c>
      <c r="C89" s="84">
        <f>IF((C88-$H$26)&gt;0,C88-$H$26,0)</f>
        <v>3.3662499999999995</v>
      </c>
      <c r="D89" s="84">
        <f>IF((D88-$I$26)&gt;0,D88-$I$26,0)</f>
        <v>0.45999999999999996</v>
      </c>
    </row>
    <row r="90" spans="1:4" ht="0.75" customHeight="1">
      <c r="A90" s="85">
        <v>30</v>
      </c>
      <c r="B90" s="84">
        <f>B89+$E$25</f>
        <v>11.402500000000009</v>
      </c>
      <c r="C90" s="84">
        <f>C89+$E$25</f>
        <v>4.5962499999999995</v>
      </c>
      <c r="D90" s="84">
        <f>D89+$E$25</f>
        <v>1.69</v>
      </c>
    </row>
    <row r="91" spans="1:4" ht="0.75" customHeight="1">
      <c r="A91" s="51">
        <v>30</v>
      </c>
      <c r="B91" s="84">
        <f>IF((B90-$G$26)&gt;0,B90-$G$26,0)</f>
        <v>11.202500000000009</v>
      </c>
      <c r="C91" s="84">
        <f>IF((C90-$H$26)&gt;0,C90-$H$26,0)</f>
        <v>3.4962499999999994</v>
      </c>
      <c r="D91" s="84">
        <f>IF((D90-$I$26)&gt;0,D90-$I$26,0)</f>
        <v>0</v>
      </c>
    </row>
    <row r="92" spans="1:4" ht="0.75" customHeight="1">
      <c r="A92" s="85">
        <v>31</v>
      </c>
      <c r="B92" s="84">
        <f>B91+$E$25</f>
        <v>12.43250000000001</v>
      </c>
      <c r="C92" s="84">
        <f>C91+$E$25</f>
        <v>4.7262499999999994</v>
      </c>
      <c r="D92" s="84">
        <f>D91+$E$25</f>
        <v>1.23</v>
      </c>
    </row>
    <row r="93" spans="1:4" ht="0.75" customHeight="1">
      <c r="A93" s="85">
        <v>31</v>
      </c>
      <c r="B93" s="84">
        <f>IF((B92-$G$26)&gt;0,B92-$G$26,0)</f>
        <v>12.232500000000011</v>
      </c>
      <c r="C93" s="84">
        <f>IF((C92-$H$26)&gt;0,C92-$H$26,0)</f>
        <v>3.6262499999999993</v>
      </c>
      <c r="D93" s="84">
        <f>IF((D92-$I$26)&gt;0,D92-$I$26,0)</f>
        <v>0</v>
      </c>
    </row>
    <row r="94" spans="1:4" ht="0.75" customHeight="1">
      <c r="A94" s="51">
        <v>32</v>
      </c>
      <c r="B94" s="84">
        <f>B93+$E$25</f>
        <v>13.462500000000011</v>
      </c>
      <c r="C94" s="84">
        <f>C93+$E$25</f>
        <v>4.8562499999999993</v>
      </c>
      <c r="D94" s="84">
        <f>D93+$E$25</f>
        <v>1.23</v>
      </c>
    </row>
    <row r="95" spans="1:4" ht="0.75" customHeight="1">
      <c r="A95" s="85">
        <v>32</v>
      </c>
      <c r="B95" s="84">
        <f>IF((B94-$G$26)&gt;0,B94-$G$26,0)</f>
        <v>13.262500000000012</v>
      </c>
      <c r="C95" s="84">
        <f>IF((C94-$H$26)&gt;0,C94-$H$26,0)</f>
        <v>3.7562499999999992</v>
      </c>
      <c r="D95" s="84">
        <f>IF((D94-$I$26)&gt;0,D94-$I$26,0)</f>
        <v>0</v>
      </c>
    </row>
    <row r="96" spans="1:4" ht="0.75" customHeight="1">
      <c r="A96" s="85">
        <v>33</v>
      </c>
      <c r="B96" s="84">
        <f>B95+$E$25</f>
        <v>14.492500000000012</v>
      </c>
      <c r="C96" s="84">
        <f>C95+$E$25</f>
        <v>4.9862499999999992</v>
      </c>
      <c r="D96" s="84">
        <f>D95+$E$25</f>
        <v>1.23</v>
      </c>
    </row>
    <row r="97" spans="1:4" ht="0.75" customHeight="1">
      <c r="A97" s="51">
        <v>33</v>
      </c>
      <c r="B97" s="84">
        <f>IF((B96-$G$26)&gt;0,B96-$G$26,0)</f>
        <v>14.292500000000013</v>
      </c>
      <c r="C97" s="84">
        <f>IF((C96-$H$26)&gt;0,C96-$H$26,0)</f>
        <v>3.8862499999999991</v>
      </c>
      <c r="D97" s="84">
        <f>IF((D96-$I$26)&gt;0,D96-$I$26,0)</f>
        <v>0</v>
      </c>
    </row>
    <row r="98" spans="1:4" ht="0.75" customHeight="1">
      <c r="A98" s="85">
        <v>34</v>
      </c>
      <c r="B98" s="84">
        <f>B97+$E$25</f>
        <v>15.522500000000013</v>
      </c>
      <c r="C98" s="84">
        <f>C97+$E$25</f>
        <v>5.1162499999999991</v>
      </c>
      <c r="D98" s="84">
        <f>D97+$E$25</f>
        <v>1.23</v>
      </c>
    </row>
    <row r="99" spans="1:4" ht="0.75" customHeight="1">
      <c r="A99" s="85">
        <v>34</v>
      </c>
      <c r="B99" s="84">
        <f>IF((B98-$G$26)&gt;0,B98-$G$26,0)</f>
        <v>15.322500000000014</v>
      </c>
      <c r="C99" s="84">
        <f>IF((C98-$H$26)&gt;0,C98-$H$26,0)</f>
        <v>4.0162499999999994</v>
      </c>
      <c r="D99" s="84">
        <f>IF((D98-$I$26)&gt;0,D98-$I$26,0)</f>
        <v>0</v>
      </c>
    </row>
    <row r="100" spans="1:4" ht="0.75" customHeight="1">
      <c r="A100" s="51">
        <v>35</v>
      </c>
      <c r="B100" s="84">
        <f>B99+$E$25</f>
        <v>16.552500000000013</v>
      </c>
      <c r="C100" s="84">
        <f>C99+$E$25</f>
        <v>5.2462499999999999</v>
      </c>
      <c r="D100" s="84">
        <f>D99+$E$25</f>
        <v>1.23</v>
      </c>
    </row>
    <row r="101" spans="1:4" ht="0.75" customHeight="1">
      <c r="A101" s="85">
        <v>35</v>
      </c>
      <c r="B101" s="84">
        <f>IF((B100-$G$26)&gt;0,($J$25*(B100-$G$26)-$J$25*$K$25*(B100-$G$26))/$J$25+$F$25,$F$25)</f>
        <v>9.4062500000000071</v>
      </c>
      <c r="C101" s="84">
        <f>IF((C100-$H$26)&gt;0,($J$25*(C100-$H$26)-$J$25*$K$25*(C100-$H$26))/$J$25+$F$25,$F$25)</f>
        <v>3.3031250000000001</v>
      </c>
      <c r="D101" s="84">
        <f>IF((D100-$I$26)&gt;0,($J$25*(D100-$I$26)-$J$25*$K$25*(D100-$I$26))/$J$25+$F$25,$F$25)</f>
        <v>1.23</v>
      </c>
    </row>
    <row r="102" spans="1:4" ht="0.75" customHeight="1">
      <c r="A102" s="85">
        <v>36</v>
      </c>
      <c r="B102" s="84">
        <f>B101+$E$25</f>
        <v>10.636250000000008</v>
      </c>
      <c r="C102" s="84">
        <f>C101+$E$25</f>
        <v>4.5331250000000001</v>
      </c>
      <c r="D102" s="84">
        <f>D101+$E$25</f>
        <v>2.46</v>
      </c>
    </row>
    <row r="103" spans="1:4" ht="0.75" customHeight="1">
      <c r="A103" s="51">
        <v>36</v>
      </c>
      <c r="B103" s="84">
        <f>IF((B102-$G$26)&gt;0,B102-$G$26,0)</f>
        <v>10.436250000000008</v>
      </c>
      <c r="C103" s="84">
        <f>IF((C102-$H$26)&gt;0,C102-$H$26,0)</f>
        <v>3.433125</v>
      </c>
      <c r="D103" s="84">
        <f>IF((D102-$I$26)&gt;0,D102-$I$26,0)</f>
        <v>0.45999999999999996</v>
      </c>
    </row>
    <row r="104" spans="1:4" ht="0.75" customHeight="1">
      <c r="A104" s="85">
        <v>37</v>
      </c>
      <c r="B104" s="84">
        <f>B103+$E$25</f>
        <v>11.666250000000009</v>
      </c>
      <c r="C104" s="84">
        <f>C103+$E$25</f>
        <v>4.663125</v>
      </c>
      <c r="D104" s="84">
        <f>D103+$E$25</f>
        <v>1.69</v>
      </c>
    </row>
    <row r="105" spans="1:4" ht="0.75" customHeight="1">
      <c r="A105" s="85">
        <v>37</v>
      </c>
      <c r="B105" s="84">
        <f>IF((B104-$G$26)&gt;0,B104-$G$26,0)</f>
        <v>11.466250000000009</v>
      </c>
      <c r="C105" s="84">
        <f>IF((C104-$H$26)&gt;0,C104-$H$26,0)</f>
        <v>3.5631249999999999</v>
      </c>
      <c r="D105" s="84">
        <f>IF((D104-$I$26)&gt;0,D104-$I$26,0)</f>
        <v>0</v>
      </c>
    </row>
    <row r="106" spans="1:4" ht="0.75" customHeight="1">
      <c r="A106" s="51">
        <v>38</v>
      </c>
      <c r="B106" s="84">
        <f>B105+$E$25</f>
        <v>12.69625000000001</v>
      </c>
      <c r="C106" s="84">
        <f>C105+$E$25</f>
        <v>4.7931249999999999</v>
      </c>
      <c r="D106" s="84">
        <f>D105+$E$25</f>
        <v>1.23</v>
      </c>
    </row>
    <row r="107" spans="1:4" ht="0.75" customHeight="1">
      <c r="A107" s="85">
        <v>38</v>
      </c>
      <c r="B107" s="84">
        <f>IF((B106-$G$26)&gt;0,B106-$G$26,0)</f>
        <v>12.496250000000011</v>
      </c>
      <c r="C107" s="84">
        <f>IF((C106-$H$26)&gt;0,C106-$H$26,0)</f>
        <v>3.6931249999999998</v>
      </c>
      <c r="D107" s="84">
        <f>IF((D106-$I$26)&gt;0,D106-$I$26,0)</f>
        <v>0</v>
      </c>
    </row>
    <row r="108" spans="1:4" ht="0.75" customHeight="1">
      <c r="A108" s="85">
        <v>39</v>
      </c>
      <c r="B108" s="84">
        <f>B107+$E$25</f>
        <v>13.726250000000011</v>
      </c>
      <c r="C108" s="84">
        <f>C107+$E$25</f>
        <v>4.9231249999999998</v>
      </c>
      <c r="D108" s="84">
        <f>D107+$E$25</f>
        <v>1.23</v>
      </c>
    </row>
    <row r="109" spans="1:4" ht="0.75" customHeight="1">
      <c r="A109" s="51">
        <v>39</v>
      </c>
      <c r="B109" s="84">
        <f>IF((B108-$G$26)&gt;0,B108-$G$26,0)</f>
        <v>13.526250000000012</v>
      </c>
      <c r="C109" s="84">
        <f>IF((C108-$H$26)&gt;0,C108-$H$26,0)</f>
        <v>3.8231249999999997</v>
      </c>
      <c r="D109" s="84">
        <f>IF((D108-$I$26)&gt;0,D108-$I$26,0)</f>
        <v>0</v>
      </c>
    </row>
    <row r="110" spans="1:4" ht="0.75" customHeight="1">
      <c r="A110" s="85">
        <v>40</v>
      </c>
      <c r="B110" s="84">
        <f>B109+$E$25</f>
        <v>14.756250000000012</v>
      </c>
      <c r="C110" s="84">
        <f>C109+$E$25</f>
        <v>5.0531249999999996</v>
      </c>
      <c r="D110" s="84">
        <f>D109+$E$25</f>
        <v>1.23</v>
      </c>
    </row>
    <row r="111" spans="1:4" ht="0.75" customHeight="1">
      <c r="A111" s="85">
        <v>40</v>
      </c>
      <c r="B111" s="84">
        <f>IF((B110-$G$26)&gt;0,B110-$G$26,0)</f>
        <v>14.556250000000013</v>
      </c>
      <c r="C111" s="84">
        <f>IF((C110-$H$26)&gt;0,C110-$H$26,0)</f>
        <v>3.9531249999999996</v>
      </c>
      <c r="D111" s="84">
        <f>IF((D110-$I$26)&gt;0,D110-$I$26,0)</f>
        <v>0</v>
      </c>
    </row>
    <row r="112" spans="1:4" ht="0.75" customHeight="1">
      <c r="A112" s="51">
        <v>41</v>
      </c>
      <c r="B112" s="84">
        <f>B111+$E$25</f>
        <v>15.786250000000013</v>
      </c>
      <c r="C112" s="84">
        <f>C111+$E$25</f>
        <v>5.1831249999999995</v>
      </c>
      <c r="D112" s="84">
        <f>D111+$E$25</f>
        <v>1.23</v>
      </c>
    </row>
    <row r="113" spans="1:4" ht="0.75" customHeight="1">
      <c r="A113" s="85">
        <v>41</v>
      </c>
      <c r="B113" s="84">
        <f>IF((B112-$G$26)&gt;0,B112-$G$26,0)</f>
        <v>15.586250000000014</v>
      </c>
      <c r="C113" s="84">
        <f>IF((C112-$H$26)&gt;0,C112-$H$26,0)</f>
        <v>4.083124999999999</v>
      </c>
      <c r="D113" s="84">
        <f>IF((D112-$I$26)&gt;0,D112-$I$26,0)</f>
        <v>0</v>
      </c>
    </row>
    <row r="114" spans="1:4" ht="0.75" customHeight="1">
      <c r="A114" s="85">
        <v>42</v>
      </c>
      <c r="B114" s="84">
        <f>B113+$E$25</f>
        <v>16.816250000000014</v>
      </c>
      <c r="C114" s="84">
        <f>C113+$E$25</f>
        <v>5.3131249999999994</v>
      </c>
      <c r="D114" s="84">
        <f>D113+$E$25</f>
        <v>1.23</v>
      </c>
    </row>
    <row r="115" spans="1:4" ht="0.75" customHeight="1">
      <c r="A115" s="51">
        <v>42</v>
      </c>
      <c r="B115" s="84">
        <f>IF((B114-$G$26)&gt;0,($J$25*(B114-$G$26)-$J$25*$K$25*(B114-$G$26))/$J$25+$F$25,$F$25)</f>
        <v>9.538125000000008</v>
      </c>
      <c r="C115" s="84">
        <f>IF((C114-$H$26)&gt;0,($J$25*(C114-$H$26)-$J$25*$K$25*(C114-$H$26))/$J$25+$F$25,$F$25)</f>
        <v>3.3365624999999999</v>
      </c>
      <c r="D115" s="84">
        <f>IF((D114-$I$26)&gt;0,($J$25*(D114-$I$26)-$J$25*$K$25*(D114-$I$26))/$J$25+$F$25,$F$25)</f>
        <v>1.23</v>
      </c>
    </row>
    <row r="116" spans="1:4" ht="0.75" customHeight="1">
      <c r="A116" s="85">
        <v>43</v>
      </c>
      <c r="B116" s="84">
        <f>B115+$E$25</f>
        <v>10.768125000000008</v>
      </c>
      <c r="C116" s="84">
        <f>C115+$E$25</f>
        <v>4.5665624999999999</v>
      </c>
      <c r="D116" s="84">
        <f>D115+$E$25</f>
        <v>2.46</v>
      </c>
    </row>
    <row r="117" spans="1:4" ht="0.75" customHeight="1">
      <c r="A117" s="85">
        <v>43</v>
      </c>
      <c r="B117" s="84">
        <f>IF((B116-$G$26)&gt;0,B116-$G$26,0)</f>
        <v>10.568125000000009</v>
      </c>
      <c r="C117" s="84">
        <f>IF((C116-$H$26)&gt;0,C116-$H$26,0)</f>
        <v>3.4665624999999998</v>
      </c>
      <c r="D117" s="84">
        <f>IF((D116-$I$26)&gt;0,D116-$I$26,0)</f>
        <v>0.45999999999999996</v>
      </c>
    </row>
    <row r="118" spans="1:4" ht="0.75" customHeight="1">
      <c r="A118" s="51">
        <v>44</v>
      </c>
      <c r="B118" s="84">
        <f>B117+$E$25</f>
        <v>11.79812500000001</v>
      </c>
      <c r="C118" s="84">
        <f>C117+$E$25</f>
        <v>4.6965624999999998</v>
      </c>
      <c r="D118" s="84">
        <f>D117+$E$25</f>
        <v>1.69</v>
      </c>
    </row>
    <row r="119" spans="1:4" ht="0.75" customHeight="1">
      <c r="A119" s="85">
        <v>44</v>
      </c>
      <c r="B119" s="84">
        <f>IF((B118-$G$26)&gt;0,B118-$G$26,0)</f>
        <v>11.59812500000001</v>
      </c>
      <c r="C119" s="84">
        <f>IF((C118-$H$26)&gt;0,C118-$H$26,0)</f>
        <v>3.5965624999999997</v>
      </c>
      <c r="D119" s="84">
        <f>IF((D118-$I$26)&gt;0,D118-$I$26,0)</f>
        <v>0</v>
      </c>
    </row>
    <row r="120" spans="1:4" ht="0.75" customHeight="1">
      <c r="A120" s="85">
        <v>45</v>
      </c>
      <c r="B120" s="84">
        <f>B119+$E$25</f>
        <v>12.828125000000011</v>
      </c>
      <c r="C120" s="84">
        <f>C119+$E$25</f>
        <v>4.8265624999999996</v>
      </c>
      <c r="D120" s="84">
        <f>D119+$E$25</f>
        <v>1.23</v>
      </c>
    </row>
    <row r="121" spans="1:4" ht="0.75" customHeight="1">
      <c r="A121" s="51">
        <v>45</v>
      </c>
      <c r="B121" s="84">
        <f>IF((B120-$G$26)&gt;0,B120-$G$26,0)</f>
        <v>12.628125000000011</v>
      </c>
      <c r="C121" s="84">
        <f>IF((C120-$H$26)&gt;0,C120-$H$26,0)</f>
        <v>3.7265624999999996</v>
      </c>
      <c r="D121" s="84">
        <f>IF((D120-$I$26)&gt;0,D120-$I$26,0)</f>
        <v>0</v>
      </c>
    </row>
    <row r="122" spans="1:4" ht="0.75" customHeight="1">
      <c r="A122" s="85">
        <v>46</v>
      </c>
      <c r="B122" s="84">
        <f>B121+$E$25</f>
        <v>13.858125000000012</v>
      </c>
      <c r="C122" s="84">
        <f>C121+$E$25</f>
        <v>4.9565624999999995</v>
      </c>
      <c r="D122" s="84">
        <f>D121+$E$25</f>
        <v>1.23</v>
      </c>
    </row>
    <row r="123" spans="1:4" ht="0.75" customHeight="1">
      <c r="A123" s="85">
        <v>46</v>
      </c>
      <c r="B123" s="84">
        <f>IF((B122-$G$26)&gt;0,B122-$G$26,0)</f>
        <v>13.658125000000013</v>
      </c>
      <c r="C123" s="84">
        <f>IF((C122-$H$26)&gt;0,C122-$H$26,0)</f>
        <v>3.8565624999999994</v>
      </c>
      <c r="D123" s="84">
        <f>IF((D122-$I$26)&gt;0,D122-$I$26,0)</f>
        <v>0</v>
      </c>
    </row>
    <row r="124" spans="1:4" ht="0.75" customHeight="1">
      <c r="A124" s="51">
        <v>47</v>
      </c>
      <c r="B124" s="84">
        <f>B123+$E$25</f>
        <v>14.888125000000013</v>
      </c>
      <c r="C124" s="84">
        <f>C123+$E$25</f>
        <v>5.0865624999999994</v>
      </c>
      <c r="D124" s="84">
        <f>D123+$E$25</f>
        <v>1.23</v>
      </c>
    </row>
    <row r="125" spans="1:4" ht="0.75" customHeight="1">
      <c r="A125" s="85">
        <v>47</v>
      </c>
      <c r="B125" s="84">
        <f>IF((B124-$G$26)&gt;0,B124-$G$26,0)</f>
        <v>14.688125000000014</v>
      </c>
      <c r="C125" s="84">
        <f>IF((C124-$H$26)&gt;0,C124-$H$26,0)</f>
        <v>3.9865624999999993</v>
      </c>
      <c r="D125" s="84">
        <f>IF((D124-$I$26)&gt;0,D124-$I$26,0)</f>
        <v>0</v>
      </c>
    </row>
    <row r="126" spans="1:4" ht="0.75" customHeight="1">
      <c r="A126" s="85">
        <v>48</v>
      </c>
      <c r="B126" s="84">
        <f>B125+$E$25</f>
        <v>15.918125000000014</v>
      </c>
      <c r="C126" s="84">
        <f>C125+$E$25</f>
        <v>5.2165624999999993</v>
      </c>
      <c r="D126" s="84">
        <f>D125+$E$25</f>
        <v>1.23</v>
      </c>
    </row>
    <row r="127" spans="1:4" ht="0.75" customHeight="1">
      <c r="A127" s="51">
        <v>48</v>
      </c>
      <c r="B127" s="84">
        <f>IF((B126-$G$26)&gt;0,B126-$G$26,0)</f>
        <v>15.718125000000015</v>
      </c>
      <c r="C127" s="84">
        <f>IF((C126-$H$26)&gt;0,C126-$H$26,0)</f>
        <v>4.1165624999999988</v>
      </c>
      <c r="D127" s="84">
        <f>IF((D126-$I$26)&gt;0,D126-$I$26,0)</f>
        <v>0</v>
      </c>
    </row>
    <row r="128" spans="1:4" ht="0.75" customHeight="1">
      <c r="A128" s="85">
        <v>49</v>
      </c>
      <c r="B128" s="84">
        <f>B127+$E$25</f>
        <v>16.948125000000015</v>
      </c>
      <c r="C128" s="84">
        <f>C127+$E$25</f>
        <v>5.3465624999999992</v>
      </c>
      <c r="D128" s="84">
        <f>D127+$E$25</f>
        <v>1.23</v>
      </c>
    </row>
    <row r="129" spans="1:4" ht="0.75" customHeight="1">
      <c r="A129" s="85">
        <v>49</v>
      </c>
      <c r="B129" s="84">
        <f>IF((B128-$G$26)&gt;0,($J$25*(B128-$G$26)-$J$25*$K$25*(B128-$G$26))/$J$25+$F$25,$F$25)</f>
        <v>9.6040625000000084</v>
      </c>
      <c r="C129" s="84">
        <f>IF((C128-$H$26)&gt;0,($J$25*(C128-$H$26)-$J$25*$K$25*(C128-$H$26))/$J$25+$F$25,$F$25)</f>
        <v>3.3532812499999998</v>
      </c>
      <c r="D129" s="84">
        <f>IF((D128-$I$26)&gt;0,($J$25*(D128-$I$26)-$J$25*$K$25*(D128-$I$26))/$J$25+$F$25,$F$25)</f>
        <v>1.23</v>
      </c>
    </row>
    <row r="130" spans="1:4" ht="0.75" customHeight="1">
      <c r="A130" s="51">
        <v>50</v>
      </c>
      <c r="B130" s="84">
        <f>B129+$E$25</f>
        <v>10.834062500000009</v>
      </c>
      <c r="C130" s="84">
        <f>C129+$E$25</f>
        <v>4.5832812499999998</v>
      </c>
      <c r="D130" s="84">
        <f>D129+$E$25</f>
        <v>2.46</v>
      </c>
    </row>
    <row r="131" spans="1:4" ht="0.75" customHeight="1">
      <c r="A131" s="85">
        <v>50</v>
      </c>
      <c r="B131" s="84">
        <f>IF((B130-$G$26)&gt;0,B130-$G$26,0)</f>
        <v>10.63406250000001</v>
      </c>
      <c r="C131" s="84">
        <f>IF((C130-$H$26)&gt;0,C130-$H$26,0)</f>
        <v>3.4832812499999997</v>
      </c>
      <c r="D131" s="84">
        <f>IF((D130-$I$26)&gt;0,D130-$I$26,0)</f>
        <v>0.45999999999999996</v>
      </c>
    </row>
    <row r="132" spans="1:4" ht="0.75" customHeight="1">
      <c r="A132" s="85">
        <v>51</v>
      </c>
      <c r="B132" s="84">
        <f>B131+$E$25</f>
        <v>11.86406250000001</v>
      </c>
      <c r="C132" s="84">
        <f>C131+$E$25</f>
        <v>4.7132812499999996</v>
      </c>
      <c r="D132" s="84">
        <f>D131+$E$25</f>
        <v>1.69</v>
      </c>
    </row>
    <row r="133" spans="1:4" ht="0.75" customHeight="1">
      <c r="A133" s="51">
        <v>51</v>
      </c>
      <c r="B133" s="84">
        <f>IF((B132-$G$26)&gt;0,B132-$G$26,0)</f>
        <v>11.664062500000011</v>
      </c>
      <c r="C133" s="84">
        <f>IF((C132-$H$26)&gt;0,C132-$H$26,0)</f>
        <v>3.6132812499999996</v>
      </c>
      <c r="D133" s="84">
        <f>IF((D132-$I$26)&gt;0,D132-$I$26,0)</f>
        <v>0</v>
      </c>
    </row>
    <row r="134" spans="1:4" ht="0.75" customHeight="1">
      <c r="A134" s="85">
        <v>52</v>
      </c>
      <c r="B134" s="84">
        <f>B133+$E$25</f>
        <v>12.894062500000011</v>
      </c>
      <c r="C134" s="84">
        <f>C133+$E$25</f>
        <v>4.8432812499999995</v>
      </c>
      <c r="D134" s="84">
        <f>D133+$E$25</f>
        <v>1.23</v>
      </c>
    </row>
    <row r="135" spans="1:4" ht="0.75" customHeight="1">
      <c r="A135" s="85">
        <v>52</v>
      </c>
      <c r="B135" s="84">
        <f>IF((B134-$G$26)&gt;0,B134-$G$26,0)</f>
        <v>12.694062500000012</v>
      </c>
      <c r="C135" s="84">
        <f>IF((C134-$H$26)&gt;0,C134-$H$26,0)</f>
        <v>3.7432812499999994</v>
      </c>
      <c r="D135" s="84">
        <f>IF((D134-$I$26)&gt;0,D134-$I$26,0)</f>
        <v>0</v>
      </c>
    </row>
    <row r="136" spans="1:4" ht="0.75" customHeight="1">
      <c r="A136" s="51">
        <v>53</v>
      </c>
      <c r="B136" s="84">
        <f>B135+$E$25</f>
        <v>13.924062500000012</v>
      </c>
      <c r="C136" s="84">
        <f>C135+$E$25</f>
        <v>4.9732812499999994</v>
      </c>
      <c r="D136" s="84">
        <f>D135+$E$25</f>
        <v>1.23</v>
      </c>
    </row>
    <row r="137" spans="1:4" ht="0.75" customHeight="1">
      <c r="A137" s="85">
        <v>53</v>
      </c>
      <c r="B137" s="84">
        <f>IF((B136-$G$26)&gt;0,B136-$G$26,0)</f>
        <v>13.724062500000013</v>
      </c>
      <c r="C137" s="84">
        <f>IF((C136-$H$26)&gt;0,C136-$H$26,0)</f>
        <v>3.8732812499999993</v>
      </c>
      <c r="D137" s="84">
        <f>IF((D136-$I$26)&gt;0,D136-$I$26,0)</f>
        <v>0</v>
      </c>
    </row>
    <row r="138" spans="1:4" ht="0.75" customHeight="1">
      <c r="A138" s="85">
        <v>54</v>
      </c>
      <c r="B138" s="84">
        <f>B137+$E$25</f>
        <v>14.954062500000013</v>
      </c>
      <c r="C138" s="84">
        <f>C137+$E$25</f>
        <v>5.1032812499999993</v>
      </c>
      <c r="D138" s="84">
        <f>D137+$E$25</f>
        <v>1.23</v>
      </c>
    </row>
    <row r="139" spans="1:4" ht="0.75" customHeight="1">
      <c r="A139" s="51">
        <v>54</v>
      </c>
      <c r="B139" s="84">
        <f>IF((B138-$G$26)&gt;0,B138-$G$26,0)</f>
        <v>14.754062500000014</v>
      </c>
      <c r="C139" s="84">
        <f>IF((C138-$H$26)&gt;0,C138-$H$26,0)</f>
        <v>4.0032812499999988</v>
      </c>
      <c r="D139" s="84">
        <f>IF((D138-$I$26)&gt;0,D138-$I$26,0)</f>
        <v>0</v>
      </c>
    </row>
    <row r="140" spans="1:4" ht="0.75" customHeight="1">
      <c r="A140" s="85">
        <v>55</v>
      </c>
      <c r="B140" s="84">
        <f>B139+$E$25</f>
        <v>15.984062500000014</v>
      </c>
      <c r="C140" s="84">
        <f>C139+$E$25</f>
        <v>5.2332812499999992</v>
      </c>
      <c r="D140" s="84">
        <f>D139+$E$25</f>
        <v>1.23</v>
      </c>
    </row>
    <row r="141" spans="1:4" ht="0.75" customHeight="1">
      <c r="A141" s="85">
        <v>55</v>
      </c>
      <c r="B141" s="84">
        <f>IF((B140-$G$26)&gt;0,B140-$G$26,0)</f>
        <v>15.784062500000015</v>
      </c>
      <c r="C141" s="84">
        <f>IF((C140-$H$26)&gt;0,C140-$H$26,0)</f>
        <v>4.1332812499999996</v>
      </c>
      <c r="D141" s="84">
        <f>IF((D140-$I$26)&gt;0,D140-$I$26,0)</f>
        <v>0</v>
      </c>
    </row>
    <row r="142" spans="1:4" ht="0.75" customHeight="1">
      <c r="A142" s="51">
        <v>56</v>
      </c>
      <c r="B142" s="84">
        <f>B141+$E$25</f>
        <v>17.014062500000016</v>
      </c>
      <c r="C142" s="84">
        <f>C141+$E$25</f>
        <v>5.36328125</v>
      </c>
      <c r="D142" s="84">
        <f>D141+$E$25</f>
        <v>1.23</v>
      </c>
    </row>
    <row r="143" spans="1:4" ht="0.75" customHeight="1">
      <c r="A143" s="85">
        <v>56</v>
      </c>
      <c r="B143" s="84">
        <f>IF((B142-$G$26)&gt;0,($J$25*(B142-$G$26)-$J$25*$K$25*(B142-$G$26))/$J$25+$F$25,$F$25)</f>
        <v>9.6370312500000086</v>
      </c>
      <c r="C143" s="84">
        <f>IF((C142-$H$26)&gt;0,($J$25*(C142-$H$26)-$J$25*$K$25*(C142-$H$26))/$J$25+$F$25,$F$25)</f>
        <v>3.3616406250000002</v>
      </c>
      <c r="D143" s="84">
        <f>IF((D142-$I$26)&gt;0,($J$25*(D142-$I$26)-$J$25*$K$25*(D142-$I$26))/$J$25+$F$25,$F$25)</f>
        <v>1.23</v>
      </c>
    </row>
    <row r="144" spans="1:4" ht="0.75" customHeight="1">
      <c r="A144" s="85">
        <v>57</v>
      </c>
      <c r="B144" s="84">
        <f>B143+$E$25</f>
        <v>10.867031250000009</v>
      </c>
      <c r="C144" s="84">
        <f>C143+$E$25</f>
        <v>4.5916406250000001</v>
      </c>
      <c r="D144" s="84">
        <f>D143+$E$25</f>
        <v>2.46</v>
      </c>
    </row>
    <row r="145" spans="1:4" ht="0.75" customHeight="1">
      <c r="A145" s="51">
        <v>57</v>
      </c>
      <c r="B145" s="84">
        <f>IF((B144-$G$26)&gt;0,B144-$G$26,0)</f>
        <v>10.66703125000001</v>
      </c>
      <c r="C145" s="84">
        <f>IF((C144-$H$26)&gt;0,C144-$H$26,0)</f>
        <v>3.4916406250000001</v>
      </c>
      <c r="D145" s="84">
        <f>IF((D144-$I$26)&gt;0,D144-$I$26,0)</f>
        <v>0.45999999999999996</v>
      </c>
    </row>
    <row r="146" spans="1:4" ht="0.75" customHeight="1">
      <c r="A146" s="85">
        <v>58</v>
      </c>
      <c r="B146" s="84">
        <f>B145+$E$25</f>
        <v>11.89703125000001</v>
      </c>
      <c r="C146" s="84">
        <f>C145+$E$25</f>
        <v>4.721640625</v>
      </c>
      <c r="D146" s="84">
        <f>D145+$E$25</f>
        <v>1.69</v>
      </c>
    </row>
    <row r="147" spans="1:4" ht="0.75" customHeight="1">
      <c r="A147" s="85">
        <v>58</v>
      </c>
      <c r="B147" s="84">
        <f>IF((B146-$G$26)&gt;0,B146-$G$26,0)</f>
        <v>11.697031250000011</v>
      </c>
      <c r="C147" s="84">
        <f>IF((C146-$H$26)&gt;0,C146-$H$26,0)</f>
        <v>3.6216406249999999</v>
      </c>
      <c r="D147" s="84">
        <f>IF((D146-$I$26)&gt;0,D146-$I$26,0)</f>
        <v>0</v>
      </c>
    </row>
    <row r="148" spans="1:4" ht="0.75" customHeight="1">
      <c r="A148" s="51">
        <v>59</v>
      </c>
      <c r="B148" s="84">
        <f>B147+$E$25</f>
        <v>12.927031250000011</v>
      </c>
      <c r="C148" s="84">
        <f>C147+$E$25</f>
        <v>4.8516406249999999</v>
      </c>
      <c r="D148" s="84">
        <f>D147+$E$25</f>
        <v>1.23</v>
      </c>
    </row>
    <row r="149" spans="1:4" ht="0.75" customHeight="1">
      <c r="A149" s="85">
        <v>59</v>
      </c>
      <c r="B149" s="84">
        <f>IF((B148-$G$26)&gt;0,B148-$G$26,0)</f>
        <v>12.727031250000012</v>
      </c>
      <c r="C149" s="84">
        <f>IF((C148-$H$26)&gt;0,C148-$H$26,0)</f>
        <v>3.7516406249999998</v>
      </c>
      <c r="D149" s="84">
        <f>IF((D148-$I$26)&gt;0,D148-$I$26,0)</f>
        <v>0</v>
      </c>
    </row>
    <row r="150" spans="1:4" ht="0.75" customHeight="1">
      <c r="A150" s="85">
        <v>60</v>
      </c>
      <c r="B150" s="84">
        <f>B149+$E$25</f>
        <v>13.957031250000012</v>
      </c>
      <c r="C150" s="84">
        <f>C149+$E$25</f>
        <v>4.9816406249999998</v>
      </c>
      <c r="D150" s="84">
        <f>D149+$E$25</f>
        <v>1.23</v>
      </c>
    </row>
    <row r="151" spans="1:4" ht="0.75" customHeight="1">
      <c r="A151" s="51">
        <v>60</v>
      </c>
      <c r="B151" s="84">
        <f>IF((B150-$G$26)&gt;0,B150-$G$26,0)</f>
        <v>13.757031250000013</v>
      </c>
      <c r="C151" s="84">
        <f>IF((C150-$H$26)&gt;0,C150-$H$26,0)</f>
        <v>3.8816406249999997</v>
      </c>
      <c r="D151" s="84">
        <f>IF((D150-$I$26)&gt;0,D150-$I$26,0)</f>
        <v>0</v>
      </c>
    </row>
    <row r="152" spans="1:4" ht="0.75" customHeight="1">
      <c r="A152" s="85">
        <v>61</v>
      </c>
      <c r="B152" s="84">
        <f>B151+$E$25</f>
        <v>14.987031250000014</v>
      </c>
      <c r="C152" s="84">
        <f>C151+$E$25</f>
        <v>5.1116406249999997</v>
      </c>
      <c r="D152" s="84">
        <f>D151+$E$25</f>
        <v>1.23</v>
      </c>
    </row>
    <row r="153" spans="1:4" ht="0.75" customHeight="1">
      <c r="A153" s="85">
        <v>61</v>
      </c>
      <c r="B153" s="84">
        <f>IF((B152-$G$26)&gt;0,B152-$G$26,0)</f>
        <v>14.787031250000014</v>
      </c>
      <c r="C153" s="84">
        <f>IF((C152-$H$26)&gt;0,C152-$H$26,0)</f>
        <v>4.0116406250000001</v>
      </c>
      <c r="D153" s="84">
        <f>IF((D152-$I$26)&gt;0,D152-$I$26,0)</f>
        <v>0</v>
      </c>
    </row>
    <row r="154" spans="1:4" ht="0.75" customHeight="1">
      <c r="A154" s="51">
        <v>62</v>
      </c>
      <c r="B154" s="84">
        <f>B153+$E$25</f>
        <v>16.017031250000013</v>
      </c>
      <c r="C154" s="84">
        <f>C153+$E$25</f>
        <v>5.2416406250000005</v>
      </c>
      <c r="D154" s="84">
        <f>D153+$E$25</f>
        <v>1.23</v>
      </c>
    </row>
    <row r="155" spans="1:4" ht="0.75" customHeight="1">
      <c r="A155" s="85">
        <v>62</v>
      </c>
      <c r="B155" s="84">
        <f>IF((B154-$G$26)&gt;0,B154-$G$26,0)</f>
        <v>15.817031250000014</v>
      </c>
      <c r="C155" s="84">
        <f>IF((C154-$H$26)&gt;0,C154-$H$26,0)</f>
        <v>4.1416406250000009</v>
      </c>
      <c r="D155" s="84">
        <f>IF((D154-$I$26)&gt;0,D154-$I$26,0)</f>
        <v>0</v>
      </c>
    </row>
    <row r="156" spans="1:4" ht="0.75" customHeight="1">
      <c r="A156" s="85">
        <v>63</v>
      </c>
      <c r="B156" s="84">
        <f>B155+$E$25</f>
        <v>17.047031250000014</v>
      </c>
      <c r="C156" s="84">
        <f>C155+$E$25</f>
        <v>5.3716406250000013</v>
      </c>
      <c r="D156" s="84">
        <f>D155+$E$25</f>
        <v>1.23</v>
      </c>
    </row>
    <row r="157" spans="1:4" ht="0.75" customHeight="1">
      <c r="A157" s="51">
        <v>63</v>
      </c>
      <c r="B157" s="84">
        <f>IF((B156-$G$26)&gt;0,($J$25*(B156-$G$26)-$J$25*$K$25*(B156-$G$26))/$J$25+$F$25,$F$25)</f>
        <v>9.6535156250000078</v>
      </c>
      <c r="C157" s="84">
        <f>IF((C156-$H$26)&gt;0,($J$25*(C156-$H$26)-$J$25*$K$25*(C156-$H$26))/$J$25+$F$25,$F$25)</f>
        <v>3.3658203125000008</v>
      </c>
      <c r="D157" s="84">
        <f>IF((D156-$I$26)&gt;0,($J$25*(D156-$I$26)-$J$25*$K$25*(D156-$I$26))/$J$25+$F$25,$F$25)</f>
        <v>1.23</v>
      </c>
    </row>
    <row r="158" spans="1:4" ht="0.75" customHeight="1">
      <c r="A158" s="85">
        <v>64</v>
      </c>
      <c r="B158" s="84">
        <f>B157+$E$25</f>
        <v>10.883515625000008</v>
      </c>
      <c r="C158" s="84">
        <f>C157+$E$25</f>
        <v>4.5958203125000008</v>
      </c>
      <c r="D158" s="84">
        <f>D157+$E$25</f>
        <v>2.46</v>
      </c>
    </row>
    <row r="159" spans="1:4" ht="0.75" customHeight="1">
      <c r="A159" s="85">
        <v>64</v>
      </c>
      <c r="B159" s="84">
        <f>IF((B158-$G$26)&gt;0,B158-$G$26,0)</f>
        <v>10.683515625000009</v>
      </c>
      <c r="C159" s="84">
        <f>IF((C158-$H$26)&gt;0,C158-$H$26,0)</f>
        <v>3.4958203125000007</v>
      </c>
      <c r="D159" s="84">
        <f>IF((D158-$I$26)&gt;0,D158-$I$26,0)</f>
        <v>0.45999999999999996</v>
      </c>
    </row>
    <row r="160" spans="1:4" ht="0.75" customHeight="1">
      <c r="A160" s="51">
        <v>65</v>
      </c>
      <c r="B160" s="84">
        <f>B159+$E$25</f>
        <v>11.913515625000009</v>
      </c>
      <c r="C160" s="84">
        <f>C159+$E$25</f>
        <v>4.7258203125000007</v>
      </c>
      <c r="D160" s="84">
        <f>D159+$E$25</f>
        <v>1.69</v>
      </c>
    </row>
    <row r="161" spans="1:9" ht="0.75" customHeight="1">
      <c r="A161" s="85">
        <v>65</v>
      </c>
      <c r="B161" s="84">
        <f>IF((B160-$G$26)&gt;0,B160-$G$26,0)</f>
        <v>11.71351562500001</v>
      </c>
      <c r="C161" s="84">
        <f>IF((C160-$H$26)&gt;0,C160-$H$26,0)</f>
        <v>3.6258203125000006</v>
      </c>
      <c r="D161" s="84">
        <f>IF((D160-$I$26)&gt;0,D160-$I$26,0)</f>
        <v>0</v>
      </c>
    </row>
    <row r="162" spans="1:9" ht="0.75" customHeight="1">
      <c r="A162" s="85">
        <v>66</v>
      </c>
      <c r="B162" s="84">
        <f>B161+$E$25</f>
        <v>12.943515625000011</v>
      </c>
      <c r="C162" s="84">
        <f>C161+$E$25</f>
        <v>4.8558203125000006</v>
      </c>
      <c r="D162" s="84">
        <f>D161+$E$25</f>
        <v>1.23</v>
      </c>
    </row>
    <row r="163" spans="1:9" ht="0.75" customHeight="1">
      <c r="A163" s="51">
        <v>66</v>
      </c>
      <c r="B163" s="84">
        <f>IF((B162-$G$26)&gt;0,B162-$G$26,0)</f>
        <v>12.743515625000011</v>
      </c>
      <c r="C163" s="84">
        <f>IF((C162-$H$26)&gt;0,C162-$H$26,0)</f>
        <v>3.7558203125000005</v>
      </c>
      <c r="D163" s="84">
        <f>IF((D162-$I$26)&gt;0,D162-$I$26,0)</f>
        <v>0</v>
      </c>
    </row>
    <row r="164" spans="1:9" ht="0.75" customHeight="1">
      <c r="A164" s="85">
        <v>67</v>
      </c>
      <c r="B164" s="84">
        <f>B163+$E$25</f>
        <v>13.973515625000012</v>
      </c>
      <c r="C164" s="84">
        <f>C163+$E$25</f>
        <v>4.9858203125000005</v>
      </c>
      <c r="D164" s="84">
        <f>D163+$E$25</f>
        <v>1.23</v>
      </c>
    </row>
    <row r="165" spans="1:9" ht="0.75" customHeight="1">
      <c r="A165" s="85">
        <v>67</v>
      </c>
      <c r="B165" s="84">
        <f>IF((B164-$G$26)&gt;0,B164-$G$26,0)</f>
        <v>13.773515625000012</v>
      </c>
      <c r="C165" s="84">
        <f>IF((C164-$H$26)&gt;0,C164-$H$26,0)</f>
        <v>3.8858203125000004</v>
      </c>
      <c r="D165" s="84">
        <f>IF((D164-$I$26)&gt;0,D164-$I$26,0)</f>
        <v>0</v>
      </c>
    </row>
    <row r="166" spans="1:9" ht="0.75" customHeight="1">
      <c r="A166" s="51">
        <v>68</v>
      </c>
      <c r="B166" s="84">
        <f>B165+$E$25</f>
        <v>15.003515625000013</v>
      </c>
      <c r="C166" s="84">
        <f>C165+$E$25</f>
        <v>5.1158203125000004</v>
      </c>
      <c r="D166" s="84">
        <f>D165+$E$25</f>
        <v>1.23</v>
      </c>
    </row>
    <row r="167" spans="1:9" ht="0.75" customHeight="1">
      <c r="A167" s="85">
        <v>68</v>
      </c>
      <c r="B167" s="84">
        <f>IF((B166-$G$26)&gt;0,B166-$G$26,0)</f>
        <v>14.803515625000014</v>
      </c>
      <c r="C167" s="84">
        <f>IF((C166-$H$26)&gt;0,C166-$H$26,0)</f>
        <v>4.0158203125000007</v>
      </c>
      <c r="D167" s="84">
        <f>IF((D166-$I$26)&gt;0,D166-$I$26,0)</f>
        <v>0</v>
      </c>
    </row>
    <row r="168" spans="1:9" ht="0.75" customHeight="1">
      <c r="A168" s="85">
        <v>69</v>
      </c>
      <c r="B168" s="84">
        <f>B167+$E$25</f>
        <v>16.033515625000014</v>
      </c>
      <c r="C168" s="84">
        <f>C167+$E$25</f>
        <v>5.2458203125000011</v>
      </c>
      <c r="D168" s="84">
        <f>D167+$E$25</f>
        <v>1.23</v>
      </c>
    </row>
    <row r="169" spans="1:9" ht="0.75" customHeight="1">
      <c r="A169" s="51">
        <v>69</v>
      </c>
      <c r="B169" s="84">
        <f>IF((B168-$G$26)&gt;0,B168-$G$26,0)</f>
        <v>15.833515625000015</v>
      </c>
      <c r="C169" s="84">
        <f>IF((C168-$H$26)&gt;0,C168-$H$26,0)</f>
        <v>4.1458203125000015</v>
      </c>
      <c r="D169" s="84">
        <f>IF((D168-$I$26)&gt;0,D168-$I$26,0)</f>
        <v>0</v>
      </c>
    </row>
    <row r="170" spans="1:9" ht="0.75" customHeight="1">
      <c r="A170" s="85">
        <v>70</v>
      </c>
      <c r="B170" s="87">
        <f>B169+$E$25</f>
        <v>17.063515625000015</v>
      </c>
      <c r="C170" s="87">
        <f>C169+$E$25</f>
        <v>5.3758203125000019</v>
      </c>
      <c r="D170" s="87">
        <f>D169+$E$25</f>
        <v>1.23</v>
      </c>
    </row>
    <row r="171" spans="1:9" ht="0.75" customHeight="1">
      <c r="A171" s="85">
        <v>70</v>
      </c>
      <c r="B171" s="84">
        <f>IF((B170-$G$26)&gt;0,($J$25*(B170-$G$26)-$J$25*$K$25*(B170-$G$26))/$J$25+$F$25,$F$25)</f>
        <v>9.6617578125000083</v>
      </c>
      <c r="C171" s="84">
        <f>IF((C170-$H$26)&gt;0,($J$25*(C170-$H$26)-$J$25*$K$25*(C170-$H$26))/$J$25+$F$25,$F$25)</f>
        <v>3.3679101562500011</v>
      </c>
      <c r="D171" s="84">
        <f>IF((D170-$I$26)&gt;0,($J$25*(D170-$I$26)-$J$25*$K$25*(D170-$I$26))/$J$25+$F$25,$F$25)</f>
        <v>1.23</v>
      </c>
    </row>
    <row r="172" spans="1:9" ht="0.75" customHeight="1">
      <c r="A172" s="51"/>
      <c r="B172" s="51"/>
      <c r="C172" s="51"/>
      <c r="D172" s="51"/>
      <c r="I172" s="2"/>
    </row>
    <row r="173" spans="1:9">
      <c r="G173" s="11"/>
      <c r="H173" s="11"/>
      <c r="I173" s="2"/>
    </row>
    <row r="174" spans="1:9">
      <c r="G174" s="11"/>
      <c r="H174" s="11"/>
      <c r="I174" s="2"/>
    </row>
    <row r="175" spans="1:9">
      <c r="I175" s="2"/>
    </row>
    <row r="176" spans="1:9">
      <c r="G176" s="11"/>
      <c r="H176" s="11"/>
      <c r="I176" s="2"/>
    </row>
    <row r="177" spans="7:9">
      <c r="G177" s="11"/>
      <c r="H177" s="11"/>
      <c r="I177" s="2"/>
    </row>
    <row r="178" spans="7:9">
      <c r="I178" s="2"/>
    </row>
    <row r="179" spans="7:9">
      <c r="G179" s="11"/>
      <c r="H179" s="11"/>
      <c r="I179" s="2"/>
    </row>
    <row r="180" spans="7:9">
      <c r="G180" s="11"/>
      <c r="H180" s="11"/>
      <c r="I180" s="2"/>
    </row>
    <row r="181" spans="7:9">
      <c r="I181" s="2"/>
    </row>
    <row r="182" spans="7:9">
      <c r="G182" s="11"/>
      <c r="H182" s="11"/>
      <c r="I182" s="2"/>
    </row>
    <row r="183" spans="7:9">
      <c r="G183" s="11"/>
      <c r="H183" s="11"/>
      <c r="I183" s="2"/>
    </row>
    <row r="184" spans="7:9">
      <c r="I184" s="2"/>
    </row>
    <row r="185" spans="7:9">
      <c r="G185" s="11"/>
      <c r="H185" s="11"/>
      <c r="I185" s="2"/>
    </row>
    <row r="186" spans="7:9">
      <c r="G186" s="11"/>
      <c r="H186" s="11"/>
      <c r="I186" s="2"/>
    </row>
    <row r="187" spans="7:9">
      <c r="I187" s="2"/>
    </row>
    <row r="188" spans="7:9">
      <c r="G188" s="11"/>
      <c r="H188" s="11"/>
      <c r="I188" s="2"/>
    </row>
    <row r="189" spans="7:9">
      <c r="G189" s="11"/>
      <c r="H189" s="11"/>
      <c r="I189" s="2"/>
    </row>
    <row r="190" spans="7:9">
      <c r="I190" s="2"/>
    </row>
    <row r="191" spans="7:9">
      <c r="G191" s="11"/>
      <c r="H191" s="11"/>
      <c r="I191" s="2"/>
    </row>
    <row r="192" spans="7:9">
      <c r="G192" s="11"/>
      <c r="H192" s="11"/>
      <c r="I192" s="2"/>
    </row>
    <row r="193" spans="7:9">
      <c r="I193" s="2"/>
    </row>
    <row r="194" spans="7:9">
      <c r="G194" s="11"/>
      <c r="H194" s="11"/>
      <c r="I194" s="2"/>
    </row>
    <row r="195" spans="7:9">
      <c r="G195" s="11"/>
      <c r="H195" s="11"/>
      <c r="I195" s="2"/>
    </row>
    <row r="196" spans="7:9">
      <c r="I196" s="2"/>
    </row>
    <row r="197" spans="7:9">
      <c r="G197" s="11"/>
      <c r="H197" s="11"/>
      <c r="I197" s="2"/>
    </row>
    <row r="198" spans="7:9">
      <c r="G198" s="11"/>
      <c r="H198" s="11"/>
      <c r="I198" s="2"/>
    </row>
    <row r="199" spans="7:9">
      <c r="I199" s="2"/>
    </row>
    <row r="200" spans="7:9">
      <c r="G200" s="11"/>
      <c r="H200" s="11"/>
      <c r="I200" s="2"/>
    </row>
    <row r="201" spans="7:9">
      <c r="G201" s="11"/>
      <c r="H201" s="11"/>
      <c r="I201" s="2"/>
    </row>
    <row r="202" spans="7:9">
      <c r="I202" s="2"/>
    </row>
    <row r="203" spans="7:9">
      <c r="G203" s="11"/>
      <c r="H203" s="11"/>
      <c r="I203" s="2"/>
    </row>
    <row r="204" spans="7:9">
      <c r="G204" s="11"/>
      <c r="H204" s="11"/>
      <c r="I204" s="2"/>
    </row>
    <row r="205" spans="7:9">
      <c r="I205" s="2"/>
    </row>
    <row r="206" spans="7:9">
      <c r="G206" s="11"/>
      <c r="H206" s="11"/>
      <c r="I206" s="2"/>
    </row>
    <row r="207" spans="7:9">
      <c r="G207" s="11"/>
      <c r="H207" s="11"/>
      <c r="I207" s="2"/>
    </row>
    <row r="208" spans="7:9">
      <c r="I208" s="2"/>
    </row>
    <row r="209" spans="7:9">
      <c r="G209" s="11"/>
      <c r="H209" s="11"/>
      <c r="I209" s="2"/>
    </row>
    <row r="210" spans="7:9">
      <c r="G210" s="11"/>
      <c r="H210" s="11"/>
      <c r="I210" s="2"/>
    </row>
    <row r="211" spans="7:9">
      <c r="I211" s="2"/>
    </row>
    <row r="212" spans="7:9">
      <c r="G212" s="11"/>
      <c r="H212" s="11"/>
      <c r="I212" s="2"/>
    </row>
    <row r="213" spans="7:9">
      <c r="G213" s="11"/>
      <c r="H213" s="11"/>
      <c r="I213" s="2"/>
    </row>
    <row r="214" spans="7:9">
      <c r="I214" s="2"/>
    </row>
    <row r="215" spans="7:9">
      <c r="G215" s="11"/>
      <c r="H215" s="11"/>
      <c r="I215" s="2"/>
    </row>
    <row r="216" spans="7:9">
      <c r="G216" s="11"/>
      <c r="H216" s="11"/>
      <c r="I216" s="2"/>
    </row>
    <row r="217" spans="7:9">
      <c r="I217" s="2"/>
    </row>
    <row r="218" spans="7:9">
      <c r="G218" s="11"/>
      <c r="H218" s="11"/>
      <c r="I218" s="2"/>
    </row>
    <row r="219" spans="7:9">
      <c r="G219" s="11"/>
      <c r="H219" s="11"/>
      <c r="I219" s="2"/>
    </row>
    <row r="220" spans="7:9">
      <c r="I220" s="2"/>
    </row>
    <row r="221" spans="7:9">
      <c r="G221" s="11"/>
      <c r="H221" s="11"/>
      <c r="I221" s="2"/>
    </row>
    <row r="222" spans="7:9">
      <c r="G222" s="11"/>
      <c r="H222" s="11"/>
      <c r="I222" s="2"/>
    </row>
    <row r="223" spans="7:9">
      <c r="I223" s="2"/>
    </row>
    <row r="224" spans="7:9">
      <c r="G224" s="11"/>
      <c r="H224" s="11"/>
      <c r="I224" s="2"/>
    </row>
    <row r="225" spans="7:9">
      <c r="G225" s="11"/>
      <c r="H225" s="11"/>
      <c r="I225" s="2"/>
    </row>
    <row r="226" spans="7:9">
      <c r="I226" s="2"/>
    </row>
    <row r="227" spans="7:9">
      <c r="G227" s="11"/>
      <c r="H227" s="11"/>
      <c r="I227" s="2"/>
    </row>
    <row r="228" spans="7:9">
      <c r="G228" s="11"/>
      <c r="H228" s="11"/>
      <c r="I228" s="2"/>
    </row>
    <row r="229" spans="7:9">
      <c r="I229" s="2"/>
    </row>
    <row r="230" spans="7:9">
      <c r="G230" s="11"/>
      <c r="H230" s="11"/>
      <c r="I230" s="2"/>
    </row>
    <row r="231" spans="7:9">
      <c r="G231" s="11"/>
      <c r="H231" s="11"/>
      <c r="I231" s="2"/>
    </row>
    <row r="233" spans="7:9">
      <c r="G233" s="11"/>
      <c r="H233" s="11"/>
    </row>
    <row r="234" spans="7:9">
      <c r="G234" s="11"/>
      <c r="H234" s="11"/>
    </row>
    <row r="236" spans="7:9">
      <c r="G236" s="11"/>
      <c r="H236" s="11"/>
    </row>
    <row r="237" spans="7:9">
      <c r="G237" s="11"/>
      <c r="H237" s="11"/>
    </row>
    <row r="239" spans="7:9">
      <c r="G239" s="11"/>
      <c r="H239" s="11"/>
    </row>
    <row r="240" spans="7:9">
      <c r="G240" s="11"/>
      <c r="H240" s="11"/>
    </row>
    <row r="242" spans="7:8">
      <c r="G242" s="11"/>
      <c r="H242" s="11"/>
    </row>
    <row r="243" spans="7:8">
      <c r="G243" s="11"/>
      <c r="H243" s="11"/>
    </row>
    <row r="245" spans="7:8">
      <c r="G245" s="11"/>
      <c r="H245" s="11"/>
    </row>
    <row r="246" spans="7:8">
      <c r="G246" s="11"/>
      <c r="H246" s="11"/>
    </row>
    <row r="248" spans="7:8">
      <c r="G248" s="11"/>
      <c r="H248" s="11"/>
    </row>
    <row r="249" spans="7:8">
      <c r="G249" s="11"/>
      <c r="H249" s="11"/>
    </row>
    <row r="251" spans="7:8">
      <c r="G251" s="11"/>
      <c r="H251" s="11"/>
    </row>
    <row r="252" spans="7:8">
      <c r="G252" s="11"/>
      <c r="H252" s="11"/>
    </row>
    <row r="254" spans="7:8">
      <c r="G254" s="11"/>
      <c r="H254" s="11"/>
    </row>
    <row r="255" spans="7:8">
      <c r="G255" s="11"/>
      <c r="H255" s="11"/>
    </row>
    <row r="257" spans="7:8">
      <c r="G257" s="11"/>
      <c r="H257" s="11"/>
    </row>
    <row r="258" spans="7:8">
      <c r="G258" s="11"/>
      <c r="H258" s="11"/>
    </row>
    <row r="260" spans="7:8">
      <c r="G260" s="11"/>
      <c r="H260" s="11"/>
    </row>
    <row r="261" spans="7:8">
      <c r="G261" s="11"/>
      <c r="H261" s="11"/>
    </row>
    <row r="263" spans="7:8">
      <c r="G263" s="11"/>
      <c r="H263" s="11"/>
    </row>
    <row r="264" spans="7:8">
      <c r="G264" s="11"/>
      <c r="H264" s="11"/>
    </row>
    <row r="266" spans="7:8">
      <c r="G266" s="11"/>
      <c r="H266" s="11"/>
    </row>
    <row r="267" spans="7:8">
      <c r="G267" s="11"/>
      <c r="H267" s="11"/>
    </row>
    <row r="269" spans="7:8">
      <c r="G269" s="11"/>
      <c r="H269" s="11"/>
    </row>
    <row r="270" spans="7:8">
      <c r="G270" s="11"/>
      <c r="H270" s="11"/>
    </row>
    <row r="272" spans="7:8">
      <c r="G272" s="11"/>
      <c r="H272" s="11"/>
    </row>
    <row r="273" spans="7:8">
      <c r="G273" s="11"/>
      <c r="H273" s="11"/>
    </row>
    <row r="275" spans="7:8">
      <c r="G275" s="11"/>
      <c r="H275" s="11"/>
    </row>
    <row r="276" spans="7:8">
      <c r="G276" s="11"/>
      <c r="H276" s="11"/>
    </row>
    <row r="278" spans="7:8">
      <c r="G278" s="11"/>
      <c r="H278" s="11"/>
    </row>
    <row r="279" spans="7:8">
      <c r="G279" s="11"/>
      <c r="H279" s="11"/>
    </row>
    <row r="281" spans="7:8">
      <c r="G281" s="11"/>
      <c r="H281" s="11"/>
    </row>
    <row r="282" spans="7:8">
      <c r="G282" s="11"/>
      <c r="H282" s="11"/>
    </row>
    <row r="284" spans="7:8">
      <c r="G284" s="11"/>
      <c r="H284" s="11"/>
    </row>
    <row r="285" spans="7:8">
      <c r="G285" s="11"/>
      <c r="H285" s="11"/>
    </row>
    <row r="287" spans="7:8">
      <c r="G287" s="11"/>
      <c r="H287" s="11"/>
    </row>
    <row r="288" spans="7:8">
      <c r="G288" s="11"/>
      <c r="H288" s="11"/>
    </row>
    <row r="290" spans="7:8">
      <c r="G290" s="11"/>
      <c r="H290" s="11"/>
    </row>
    <row r="291" spans="7:8">
      <c r="G291" s="11"/>
      <c r="H291" s="11"/>
    </row>
    <row r="293" spans="7:8">
      <c r="G293" s="11"/>
      <c r="H293" s="11"/>
    </row>
    <row r="294" spans="7:8">
      <c r="G294" s="11"/>
      <c r="H294" s="11"/>
    </row>
    <row r="296" spans="7:8">
      <c r="G296" s="11"/>
      <c r="H296" s="11"/>
    </row>
    <row r="297" spans="7:8">
      <c r="G297" s="11"/>
      <c r="H297" s="11"/>
    </row>
    <row r="299" spans="7:8">
      <c r="G299" s="11"/>
      <c r="H299" s="11"/>
    </row>
    <row r="300" spans="7:8">
      <c r="G300" s="11"/>
      <c r="H300" s="11"/>
    </row>
    <row r="302" spans="7:8">
      <c r="G302" s="11"/>
      <c r="H302" s="11"/>
    </row>
    <row r="303" spans="7:8">
      <c r="G303" s="11"/>
      <c r="H303" s="11"/>
    </row>
    <row r="305" spans="7:8">
      <c r="G305" s="11"/>
      <c r="H305" s="11"/>
    </row>
    <row r="306" spans="7:8">
      <c r="G306" s="11"/>
      <c r="H306" s="11"/>
    </row>
    <row r="308" spans="7:8">
      <c r="G308" s="11"/>
      <c r="H308" s="11"/>
    </row>
    <row r="309" spans="7:8">
      <c r="G309" s="11"/>
      <c r="H309" s="11"/>
    </row>
    <row r="311" spans="7:8">
      <c r="G311" s="11"/>
      <c r="H311" s="11"/>
    </row>
    <row r="312" spans="7:8">
      <c r="G312" s="11"/>
      <c r="H312" s="11"/>
    </row>
    <row r="314" spans="7:8">
      <c r="G314" s="11"/>
      <c r="H314" s="11"/>
    </row>
    <row r="315" spans="7:8">
      <c r="G315" s="11"/>
      <c r="H315" s="11"/>
    </row>
    <row r="317" spans="7:8">
      <c r="G317" s="11"/>
      <c r="H317" s="11"/>
    </row>
    <row r="318" spans="7:8">
      <c r="G318" s="11"/>
      <c r="H318" s="11"/>
    </row>
    <row r="320" spans="7:8">
      <c r="G320" s="11"/>
      <c r="H320" s="11"/>
    </row>
    <row r="321" spans="7:8">
      <c r="G321" s="11"/>
      <c r="H321" s="11"/>
    </row>
    <row r="323" spans="7:8">
      <c r="G323" s="11"/>
      <c r="H323" s="11"/>
    </row>
    <row r="324" spans="7:8">
      <c r="G324" s="11"/>
      <c r="H324" s="11"/>
    </row>
    <row r="326" spans="7:8">
      <c r="G326" s="11"/>
      <c r="H326" s="11"/>
    </row>
    <row r="327" spans="7:8">
      <c r="G327" s="11"/>
      <c r="H327" s="11"/>
    </row>
    <row r="329" spans="7:8">
      <c r="G329" s="11"/>
      <c r="H329" s="11"/>
    </row>
    <row r="330" spans="7:8">
      <c r="G330" s="11"/>
      <c r="H330" s="11"/>
    </row>
    <row r="332" spans="7:8">
      <c r="G332" s="11"/>
      <c r="H332" s="11"/>
    </row>
    <row r="333" spans="7:8">
      <c r="G333" s="11"/>
      <c r="H333" s="11"/>
    </row>
    <row r="335" spans="7:8">
      <c r="G335" s="11"/>
      <c r="H335" s="11"/>
    </row>
    <row r="336" spans="7:8">
      <c r="G336" s="11"/>
      <c r="H336" s="11"/>
    </row>
    <row r="338" spans="7:8">
      <c r="G338" s="11"/>
      <c r="H338" s="11"/>
    </row>
    <row r="339" spans="7:8">
      <c r="G339" s="11"/>
      <c r="H339" s="11"/>
    </row>
    <row r="341" spans="7:8">
      <c r="G341" s="11"/>
      <c r="H341" s="11"/>
    </row>
    <row r="342" spans="7:8">
      <c r="G342" s="11"/>
      <c r="H342" s="11"/>
    </row>
    <row r="344" spans="7:8">
      <c r="G344" s="11"/>
      <c r="H344" s="11"/>
    </row>
    <row r="345" spans="7:8">
      <c r="G345" s="11"/>
      <c r="H345" s="11"/>
    </row>
    <row r="347" spans="7:8">
      <c r="G347" s="11"/>
      <c r="H347" s="11"/>
    </row>
    <row r="348" spans="7:8">
      <c r="G348" s="11"/>
      <c r="H348" s="11"/>
    </row>
    <row r="350" spans="7:8">
      <c r="G350" s="11"/>
      <c r="H350" s="11"/>
    </row>
    <row r="351" spans="7:8">
      <c r="G351" s="11"/>
      <c r="H351" s="11"/>
    </row>
    <row r="353" spans="7:8">
      <c r="G353" s="11"/>
      <c r="H353" s="11"/>
    </row>
    <row r="354" spans="7:8">
      <c r="G354" s="11"/>
      <c r="H354" s="11"/>
    </row>
    <row r="356" spans="7:8">
      <c r="G356" s="11"/>
      <c r="H356" s="11"/>
    </row>
    <row r="357" spans="7:8">
      <c r="G357" s="11"/>
      <c r="H357" s="11"/>
    </row>
    <row r="359" spans="7:8">
      <c r="G359" s="11"/>
      <c r="H359" s="11"/>
    </row>
    <row r="360" spans="7:8">
      <c r="G360" s="11"/>
      <c r="H360" s="11"/>
    </row>
    <row r="362" spans="7:8">
      <c r="G362" s="11"/>
      <c r="H362" s="11"/>
    </row>
    <row r="363" spans="7:8">
      <c r="G363" s="11"/>
      <c r="H363" s="11"/>
    </row>
    <row r="365" spans="7:8">
      <c r="G365" s="11"/>
      <c r="H365" s="11"/>
    </row>
    <row r="366" spans="7:8">
      <c r="G366" s="11"/>
      <c r="H366" s="11"/>
    </row>
    <row r="368" spans="7:8">
      <c r="G368" s="11"/>
      <c r="H368" s="11"/>
    </row>
    <row r="369" spans="7:8">
      <c r="G369" s="11"/>
      <c r="H369" s="11"/>
    </row>
    <row r="371" spans="7:8">
      <c r="G371" s="11"/>
      <c r="H371" s="11"/>
    </row>
    <row r="372" spans="7:8">
      <c r="G372" s="11"/>
      <c r="H372" s="11"/>
    </row>
    <row r="374" spans="7:8">
      <c r="G374" s="11"/>
      <c r="H374" s="11"/>
    </row>
    <row r="375" spans="7:8">
      <c r="G375" s="11"/>
      <c r="H375" s="11"/>
    </row>
    <row r="377" spans="7:8">
      <c r="G377" s="11"/>
      <c r="H377" s="11"/>
    </row>
    <row r="378" spans="7:8">
      <c r="G378" s="11"/>
      <c r="H378" s="11"/>
    </row>
    <row r="380" spans="7:8">
      <c r="G380" s="11"/>
      <c r="H380" s="11"/>
    </row>
    <row r="381" spans="7:8">
      <c r="G381" s="11"/>
      <c r="H381" s="11"/>
    </row>
    <row r="383" spans="7:8">
      <c r="G383" s="11"/>
      <c r="H383" s="11"/>
    </row>
    <row r="384" spans="7:8">
      <c r="G384" s="11"/>
      <c r="H384" s="11"/>
    </row>
    <row r="386" spans="7:8">
      <c r="G386" s="11"/>
      <c r="H386" s="11"/>
    </row>
    <row r="387" spans="7:8">
      <c r="G387" s="11"/>
      <c r="H387" s="11"/>
    </row>
    <row r="389" spans="7:8">
      <c r="G389" s="11"/>
      <c r="H389" s="11"/>
    </row>
    <row r="390" spans="7:8">
      <c r="G390" s="11"/>
      <c r="H390" s="11"/>
    </row>
    <row r="392" spans="7:8">
      <c r="G392" s="11"/>
      <c r="H392" s="11"/>
    </row>
    <row r="393" spans="7:8">
      <c r="G393" s="11"/>
      <c r="H393" s="11"/>
    </row>
    <row r="395" spans="7:8">
      <c r="G395" s="11"/>
      <c r="H395" s="11"/>
    </row>
    <row r="396" spans="7:8">
      <c r="G396" s="11"/>
      <c r="H396" s="11"/>
    </row>
    <row r="398" spans="7:8">
      <c r="G398" s="11"/>
      <c r="H398" s="11"/>
    </row>
    <row r="399" spans="7:8">
      <c r="G399" s="11"/>
      <c r="H399" s="11"/>
    </row>
    <row r="401" spans="7:8">
      <c r="G401" s="11"/>
      <c r="H401" s="11"/>
    </row>
    <row r="402" spans="7:8">
      <c r="G402" s="11"/>
      <c r="H402" s="11"/>
    </row>
    <row r="404" spans="7:8">
      <c r="G404" s="11"/>
      <c r="H404" s="11"/>
    </row>
    <row r="405" spans="7:8">
      <c r="G405" s="11"/>
      <c r="H405" s="11"/>
    </row>
    <row r="407" spans="7:8">
      <c r="G407" s="11"/>
      <c r="H407" s="11"/>
    </row>
    <row r="408" spans="7:8">
      <c r="G408" s="11"/>
      <c r="H408" s="11"/>
    </row>
    <row r="410" spans="7:8">
      <c r="G410" s="11"/>
      <c r="H410" s="11"/>
    </row>
    <row r="411" spans="7:8">
      <c r="G411" s="11"/>
      <c r="H411" s="11"/>
    </row>
    <row r="413" spans="7:8">
      <c r="G413" s="11"/>
      <c r="H413" s="11"/>
    </row>
    <row r="414" spans="7:8">
      <c r="G414" s="11"/>
      <c r="H414" s="11"/>
    </row>
  </sheetData>
  <sheetProtection sheet="1" selectLockedCells="1"/>
  <mergeCells count="6">
    <mergeCell ref="L25:L26"/>
    <mergeCell ref="G24:I24"/>
    <mergeCell ref="E25:E26"/>
    <mergeCell ref="F25:F26"/>
    <mergeCell ref="J25:J26"/>
    <mergeCell ref="K25:K26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BH363"/>
  <sheetViews>
    <sheetView showGridLines="0" zoomScale="85" zoomScaleNormal="85" workbookViewId="0">
      <pane xSplit="4" ySplit="2" topLeftCell="E3" activePane="bottomRight" state="frozen"/>
      <selection pane="topRight" activeCell="D1" sqref="D1"/>
      <selection pane="bottomLeft" activeCell="A3" sqref="A3"/>
      <selection pane="bottomRight" activeCell="B13" sqref="B13"/>
    </sheetView>
  </sheetViews>
  <sheetFormatPr defaultRowHeight="15" customHeight="1"/>
  <cols>
    <col min="1" max="1" width="8.375" style="40" customWidth="1"/>
    <col min="2" max="2" width="4" style="35" customWidth="1"/>
    <col min="3" max="3" width="4.125" customWidth="1"/>
    <col min="4" max="4" width="9.375" style="15" customWidth="1"/>
    <col min="5" max="5" width="12.875" style="1" bestFit="1" customWidth="1"/>
    <col min="6" max="8" width="6" customWidth="1"/>
    <col min="9" max="13" width="8.25" customWidth="1"/>
    <col min="14" max="14" width="8.25" style="28" customWidth="1"/>
    <col min="15" max="15" width="8.125" customWidth="1"/>
  </cols>
  <sheetData>
    <row r="1" spans="1:60" ht="27" thickBot="1">
      <c r="A1" s="36"/>
      <c r="B1" s="32"/>
      <c r="C1" s="12"/>
      <c r="D1" s="29"/>
      <c r="E1" s="351" t="s">
        <v>23</v>
      </c>
      <c r="F1" s="351"/>
      <c r="G1" s="351"/>
      <c r="H1" s="351"/>
      <c r="I1" s="351"/>
      <c r="J1" s="351"/>
      <c r="K1" s="351"/>
      <c r="L1" s="351"/>
      <c r="M1" s="351"/>
      <c r="N1" s="351"/>
      <c r="O1" s="351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</row>
    <row r="2" spans="1:60" ht="26.25" thickBot="1">
      <c r="A2" s="37"/>
      <c r="B2" s="33"/>
      <c r="C2" s="12"/>
      <c r="D2" s="29"/>
      <c r="E2" s="17" t="s">
        <v>24</v>
      </c>
      <c r="F2" s="18" t="s">
        <v>25</v>
      </c>
      <c r="G2" s="18" t="s">
        <v>26</v>
      </c>
      <c r="H2" s="18" t="s">
        <v>27</v>
      </c>
      <c r="I2" s="19" t="s">
        <v>1</v>
      </c>
      <c r="J2" s="19" t="s">
        <v>2</v>
      </c>
      <c r="K2" s="19" t="s">
        <v>3</v>
      </c>
      <c r="L2" s="19" t="s">
        <v>4</v>
      </c>
      <c r="M2" s="19" t="s">
        <v>5</v>
      </c>
      <c r="N2" s="20" t="s">
        <v>6</v>
      </c>
      <c r="O2" s="19" t="s">
        <v>7</v>
      </c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</row>
    <row r="3" spans="1:60" ht="15" customHeight="1">
      <c r="A3" s="38" t="str">
        <f ca="1">IF(D3=(TODAY()), "Сегодня","")</f>
        <v/>
      </c>
      <c r="B3" s="34" t="str">
        <f ca="1">IF(D3=(TODAY()), "Ё","")</f>
        <v/>
      </c>
      <c r="C3" s="26" t="s">
        <v>32</v>
      </c>
      <c r="D3" s="27">
        <v>40909</v>
      </c>
      <c r="E3" s="21"/>
      <c r="F3" s="22"/>
      <c r="G3" s="22"/>
      <c r="H3" s="22"/>
      <c r="I3" s="23"/>
      <c r="J3" s="23"/>
      <c r="K3" s="23"/>
      <c r="L3" s="24"/>
      <c r="M3" s="24"/>
      <c r="N3" s="24"/>
      <c r="O3" s="25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</row>
    <row r="4" spans="1:60" ht="15" customHeight="1">
      <c r="A4" s="38" t="str">
        <f t="shared" ref="A4:A67" ca="1" si="0">IF(D4=(TODAY()), "Сегодня","")</f>
        <v/>
      </c>
      <c r="B4" s="34" t="str">
        <f t="shared" ref="B4:B67" ca="1" si="1">IF(D4=(TODAY()), "Ё","")</f>
        <v/>
      </c>
      <c r="C4" s="26" t="s">
        <v>33</v>
      </c>
      <c r="D4" s="27">
        <f>D3+1</f>
        <v>40910</v>
      </c>
      <c r="E4" s="21"/>
      <c r="F4" s="22"/>
      <c r="G4" s="22"/>
      <c r="H4" s="22"/>
      <c r="I4" s="23"/>
      <c r="J4" s="23"/>
      <c r="K4" s="23"/>
      <c r="L4" s="24"/>
      <c r="M4" s="24"/>
      <c r="N4" s="24"/>
      <c r="O4" s="25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</row>
    <row r="5" spans="1:60" ht="15" customHeight="1">
      <c r="A5" s="38" t="str">
        <f t="shared" ca="1" si="0"/>
        <v/>
      </c>
      <c r="B5" s="34" t="str">
        <f t="shared" ca="1" si="1"/>
        <v/>
      </c>
      <c r="C5" s="26" t="s">
        <v>34</v>
      </c>
      <c r="D5" s="27">
        <f t="shared" ref="D5:D68" si="2">D4+1</f>
        <v>40911</v>
      </c>
      <c r="E5" s="21"/>
      <c r="F5" s="22"/>
      <c r="G5" s="22"/>
      <c r="H5" s="22"/>
      <c r="I5" s="23"/>
      <c r="J5" s="23"/>
      <c r="K5" s="23"/>
      <c r="L5" s="24"/>
      <c r="M5" s="24"/>
      <c r="N5" s="24"/>
      <c r="O5" s="25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</row>
    <row r="6" spans="1:60" ht="15" customHeight="1">
      <c r="A6" s="38" t="str">
        <f t="shared" ca="1" si="0"/>
        <v/>
      </c>
      <c r="B6" s="34" t="str">
        <f t="shared" ca="1" si="1"/>
        <v/>
      </c>
      <c r="C6" s="26" t="s">
        <v>28</v>
      </c>
      <c r="D6" s="27">
        <f t="shared" si="2"/>
        <v>40912</v>
      </c>
      <c r="E6" s="21"/>
      <c r="F6" s="22"/>
      <c r="G6" s="22"/>
      <c r="H6" s="22"/>
      <c r="I6" s="23"/>
      <c r="J6" s="23"/>
      <c r="K6" s="23"/>
      <c r="L6" s="24"/>
      <c r="M6" s="24"/>
      <c r="N6" s="24"/>
      <c r="O6" s="25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</row>
    <row r="7" spans="1:60" ht="15" customHeight="1">
      <c r="A7" s="38" t="str">
        <f t="shared" ca="1" si="0"/>
        <v/>
      </c>
      <c r="B7" s="34" t="str">
        <f t="shared" ca="1" si="1"/>
        <v/>
      </c>
      <c r="C7" s="26" t="s">
        <v>29</v>
      </c>
      <c r="D7" s="27">
        <f t="shared" si="2"/>
        <v>40913</v>
      </c>
      <c r="E7" s="21"/>
      <c r="F7" s="22"/>
      <c r="G7" s="22"/>
      <c r="H7" s="22"/>
      <c r="I7" s="23"/>
      <c r="J7" s="23"/>
      <c r="K7" s="23"/>
      <c r="L7" s="24"/>
      <c r="M7" s="24"/>
      <c r="N7" s="24"/>
      <c r="O7" s="25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</row>
    <row r="8" spans="1:60" ht="15" customHeight="1">
      <c r="A8" s="38" t="str">
        <f t="shared" ca="1" si="0"/>
        <v/>
      </c>
      <c r="B8" s="34" t="str">
        <f t="shared" ca="1" si="1"/>
        <v/>
      </c>
      <c r="C8" s="26" t="s">
        <v>30</v>
      </c>
      <c r="D8" s="27">
        <f t="shared" si="2"/>
        <v>40914</v>
      </c>
      <c r="E8" s="21"/>
      <c r="F8" s="22"/>
      <c r="G8" s="22"/>
      <c r="H8" s="22"/>
      <c r="I8" s="23"/>
      <c r="J8" s="23"/>
      <c r="K8" s="23"/>
      <c r="L8" s="24"/>
      <c r="M8" s="24"/>
      <c r="N8" s="24"/>
      <c r="O8" s="25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</row>
    <row r="9" spans="1:60" ht="15" customHeight="1">
      <c r="A9" s="38" t="str">
        <f t="shared" ca="1" si="0"/>
        <v/>
      </c>
      <c r="B9" s="34" t="str">
        <f t="shared" ca="1" si="1"/>
        <v/>
      </c>
      <c r="C9" s="26" t="s">
        <v>31</v>
      </c>
      <c r="D9" s="27">
        <f t="shared" si="2"/>
        <v>40915</v>
      </c>
      <c r="E9" s="21"/>
      <c r="F9" s="22"/>
      <c r="G9" s="22"/>
      <c r="H9" s="22"/>
      <c r="I9" s="23"/>
      <c r="J9" s="23"/>
      <c r="K9" s="23"/>
      <c r="L9" s="24"/>
      <c r="M9" s="24"/>
      <c r="N9" s="24"/>
      <c r="O9" s="25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</row>
    <row r="10" spans="1:60" ht="15" customHeight="1">
      <c r="A10" s="38" t="str">
        <f t="shared" ca="1" si="0"/>
        <v/>
      </c>
      <c r="B10" s="34" t="str">
        <f t="shared" ca="1" si="1"/>
        <v/>
      </c>
      <c r="C10" s="26" t="s">
        <v>32</v>
      </c>
      <c r="D10" s="27">
        <f t="shared" si="2"/>
        <v>40916</v>
      </c>
      <c r="E10" s="21"/>
      <c r="F10" s="22"/>
      <c r="G10" s="22"/>
      <c r="H10" s="22"/>
      <c r="I10" s="23"/>
      <c r="J10" s="23"/>
      <c r="K10" s="23"/>
      <c r="L10" s="24"/>
      <c r="M10" s="24"/>
      <c r="N10" s="24"/>
      <c r="O10" s="25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</row>
    <row r="11" spans="1:60" ht="15" customHeight="1">
      <c r="A11" s="38" t="str">
        <f t="shared" ca="1" si="0"/>
        <v/>
      </c>
      <c r="B11" s="34" t="str">
        <f t="shared" ca="1" si="1"/>
        <v/>
      </c>
      <c r="C11" s="26" t="s">
        <v>33</v>
      </c>
      <c r="D11" s="27">
        <f t="shared" si="2"/>
        <v>40917</v>
      </c>
      <c r="E11" s="21"/>
      <c r="F11" s="22"/>
      <c r="G11" s="22"/>
      <c r="H11" s="22"/>
      <c r="I11" s="23"/>
      <c r="J11" s="23"/>
      <c r="K11" s="23"/>
      <c r="L11" s="24"/>
      <c r="M11" s="24"/>
      <c r="N11" s="24"/>
      <c r="O11" s="25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</row>
    <row r="12" spans="1:60" ht="15" customHeight="1">
      <c r="A12" s="38" t="str">
        <f t="shared" ca="1" si="0"/>
        <v/>
      </c>
      <c r="B12" s="34" t="str">
        <f t="shared" ca="1" si="1"/>
        <v/>
      </c>
      <c r="C12" s="26" t="s">
        <v>34</v>
      </c>
      <c r="D12" s="27">
        <f t="shared" si="2"/>
        <v>40918</v>
      </c>
      <c r="E12" s="21"/>
      <c r="F12" s="22"/>
      <c r="G12" s="22"/>
      <c r="H12" s="22"/>
      <c r="I12" s="23"/>
      <c r="J12" s="23"/>
      <c r="K12" s="23"/>
      <c r="L12" s="24"/>
      <c r="M12" s="24"/>
      <c r="N12" s="24"/>
      <c r="O12" s="25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</row>
    <row r="13" spans="1:60" ht="15" customHeight="1">
      <c r="A13" s="38" t="str">
        <f t="shared" ca="1" si="0"/>
        <v/>
      </c>
      <c r="B13" s="34" t="str">
        <f t="shared" ca="1" si="1"/>
        <v/>
      </c>
      <c r="C13" s="26" t="s">
        <v>28</v>
      </c>
      <c r="D13" s="27">
        <f t="shared" si="2"/>
        <v>40919</v>
      </c>
      <c r="E13" s="21"/>
      <c r="F13" s="22"/>
      <c r="G13" s="22"/>
      <c r="H13" s="22"/>
      <c r="I13" s="23"/>
      <c r="J13" s="23"/>
      <c r="K13" s="23"/>
      <c r="L13" s="24"/>
      <c r="M13" s="24"/>
      <c r="N13" s="24"/>
      <c r="O13" s="25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</row>
    <row r="14" spans="1:60" ht="15" customHeight="1">
      <c r="A14" s="39" t="str">
        <f t="shared" ca="1" si="0"/>
        <v/>
      </c>
      <c r="B14" s="34" t="str">
        <f t="shared" ca="1" si="1"/>
        <v/>
      </c>
      <c r="C14" s="26" t="s">
        <v>29</v>
      </c>
      <c r="D14" s="27">
        <f t="shared" si="2"/>
        <v>40920</v>
      </c>
      <c r="E14" s="21"/>
      <c r="F14" s="22"/>
      <c r="G14" s="22"/>
      <c r="H14" s="22"/>
      <c r="I14" s="23"/>
      <c r="J14" s="23"/>
      <c r="K14" s="23"/>
      <c r="L14" s="24"/>
      <c r="M14" s="24"/>
      <c r="N14" s="24"/>
      <c r="O14" s="25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</row>
    <row r="15" spans="1:60" ht="15" customHeight="1">
      <c r="A15" s="38" t="str">
        <f t="shared" ca="1" si="0"/>
        <v/>
      </c>
      <c r="B15" s="34" t="str">
        <f t="shared" ca="1" si="1"/>
        <v/>
      </c>
      <c r="C15" s="26" t="s">
        <v>30</v>
      </c>
      <c r="D15" s="27">
        <f t="shared" si="2"/>
        <v>40921</v>
      </c>
      <c r="E15" s="21"/>
      <c r="F15" s="22"/>
      <c r="G15" s="22"/>
      <c r="H15" s="22"/>
      <c r="I15" s="23"/>
      <c r="J15" s="23"/>
      <c r="K15" s="23"/>
      <c r="L15" s="24"/>
      <c r="M15" s="24"/>
      <c r="N15" s="24"/>
      <c r="O15" s="25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</row>
    <row r="16" spans="1:60" ht="15" customHeight="1">
      <c r="A16" s="38" t="str">
        <f t="shared" ca="1" si="0"/>
        <v/>
      </c>
      <c r="B16" s="34" t="str">
        <f t="shared" ca="1" si="1"/>
        <v/>
      </c>
      <c r="C16" s="26" t="s">
        <v>31</v>
      </c>
      <c r="D16" s="27">
        <f t="shared" si="2"/>
        <v>40922</v>
      </c>
      <c r="E16" s="21"/>
      <c r="F16" s="22"/>
      <c r="G16" s="22"/>
      <c r="H16" s="22"/>
      <c r="I16" s="23"/>
      <c r="J16" s="23"/>
      <c r="K16" s="23"/>
      <c r="L16" s="24"/>
      <c r="M16" s="24"/>
      <c r="N16" s="24"/>
      <c r="O16" s="25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</row>
    <row r="17" spans="1:60" ht="15" customHeight="1">
      <c r="A17" s="38" t="str">
        <f t="shared" ca="1" si="0"/>
        <v/>
      </c>
      <c r="B17" s="34" t="str">
        <f t="shared" ca="1" si="1"/>
        <v/>
      </c>
      <c r="C17" s="26" t="s">
        <v>32</v>
      </c>
      <c r="D17" s="27">
        <f t="shared" si="2"/>
        <v>40923</v>
      </c>
      <c r="E17" s="21"/>
      <c r="F17" s="22"/>
      <c r="G17" s="22"/>
      <c r="H17" s="22"/>
      <c r="I17" s="23"/>
      <c r="J17" s="23"/>
      <c r="K17" s="23"/>
      <c r="L17" s="24"/>
      <c r="M17" s="24"/>
      <c r="N17" s="24"/>
      <c r="O17" s="25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</row>
    <row r="18" spans="1:60" ht="15" customHeight="1">
      <c r="A18" s="38" t="str">
        <f t="shared" ca="1" si="0"/>
        <v>Сегодня</v>
      </c>
      <c r="B18" s="34" t="str">
        <f t="shared" ca="1" si="1"/>
        <v>Ё</v>
      </c>
      <c r="C18" s="26" t="s">
        <v>33</v>
      </c>
      <c r="D18" s="27">
        <f t="shared" si="2"/>
        <v>40924</v>
      </c>
      <c r="E18" s="21"/>
      <c r="F18" s="22"/>
      <c r="G18" s="22"/>
      <c r="H18" s="22"/>
      <c r="I18" s="23"/>
      <c r="J18" s="23"/>
      <c r="K18" s="23"/>
      <c r="L18" s="24"/>
      <c r="M18" s="24"/>
      <c r="N18" s="24"/>
      <c r="O18" s="25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</row>
    <row r="19" spans="1:60" ht="15" customHeight="1">
      <c r="A19" s="38" t="str">
        <f t="shared" ca="1" si="0"/>
        <v/>
      </c>
      <c r="B19" s="34" t="str">
        <f t="shared" ca="1" si="1"/>
        <v/>
      </c>
      <c r="C19" s="26" t="s">
        <v>34</v>
      </c>
      <c r="D19" s="27">
        <f t="shared" si="2"/>
        <v>40925</v>
      </c>
      <c r="E19" s="21"/>
      <c r="F19" s="22"/>
      <c r="G19" s="22"/>
      <c r="H19" s="22"/>
      <c r="I19" s="23"/>
      <c r="J19" s="23"/>
      <c r="K19" s="23"/>
      <c r="L19" s="24"/>
      <c r="M19" s="24"/>
      <c r="N19" s="24"/>
      <c r="O19" s="25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</row>
    <row r="20" spans="1:60" ht="15" customHeight="1">
      <c r="A20" s="38" t="str">
        <f t="shared" ca="1" si="0"/>
        <v/>
      </c>
      <c r="B20" s="34" t="str">
        <f t="shared" ca="1" si="1"/>
        <v/>
      </c>
      <c r="C20" s="26" t="s">
        <v>28</v>
      </c>
      <c r="D20" s="27">
        <f t="shared" si="2"/>
        <v>40926</v>
      </c>
      <c r="E20" s="21"/>
      <c r="F20" s="22"/>
      <c r="G20" s="22"/>
      <c r="H20" s="22"/>
      <c r="I20" s="23"/>
      <c r="J20" s="23"/>
      <c r="K20" s="23"/>
      <c r="L20" s="24"/>
      <c r="M20" s="24"/>
      <c r="N20" s="24"/>
      <c r="O20" s="25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</row>
    <row r="21" spans="1:60" ht="15" customHeight="1">
      <c r="A21" s="38" t="str">
        <f t="shared" ca="1" si="0"/>
        <v/>
      </c>
      <c r="B21" s="34" t="str">
        <f t="shared" ca="1" si="1"/>
        <v/>
      </c>
      <c r="C21" s="26" t="s">
        <v>29</v>
      </c>
      <c r="D21" s="27">
        <f t="shared" si="2"/>
        <v>40927</v>
      </c>
      <c r="E21" s="21"/>
      <c r="F21" s="22"/>
      <c r="G21" s="22"/>
      <c r="H21" s="22"/>
      <c r="I21" s="23"/>
      <c r="J21" s="23"/>
      <c r="K21" s="23"/>
      <c r="L21" s="24"/>
      <c r="M21" s="24"/>
      <c r="N21" s="24"/>
      <c r="O21" s="25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</row>
    <row r="22" spans="1:60" ht="15" customHeight="1">
      <c r="A22" s="38" t="str">
        <f t="shared" ca="1" si="0"/>
        <v/>
      </c>
      <c r="B22" s="34" t="str">
        <f t="shared" ca="1" si="1"/>
        <v/>
      </c>
      <c r="C22" s="26" t="s">
        <v>30</v>
      </c>
      <c r="D22" s="27">
        <f t="shared" si="2"/>
        <v>40928</v>
      </c>
      <c r="E22" s="21"/>
      <c r="F22" s="22"/>
      <c r="G22" s="22"/>
      <c r="H22" s="22"/>
      <c r="I22" s="23"/>
      <c r="J22" s="23"/>
      <c r="K22" s="23"/>
      <c r="L22" s="24"/>
      <c r="M22" s="24"/>
      <c r="N22" s="24"/>
      <c r="O22" s="25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</row>
    <row r="23" spans="1:60" ht="15" customHeight="1">
      <c r="A23" s="38" t="str">
        <f t="shared" ca="1" si="0"/>
        <v/>
      </c>
      <c r="B23" s="34" t="str">
        <f t="shared" ca="1" si="1"/>
        <v/>
      </c>
      <c r="C23" s="26" t="s">
        <v>31</v>
      </c>
      <c r="D23" s="27">
        <f t="shared" si="2"/>
        <v>40929</v>
      </c>
      <c r="E23" s="21"/>
      <c r="F23" s="22"/>
      <c r="G23" s="22"/>
      <c r="H23" s="22"/>
      <c r="I23" s="23"/>
      <c r="J23" s="23"/>
      <c r="K23" s="23"/>
      <c r="L23" s="24"/>
      <c r="M23" s="24"/>
      <c r="N23" s="24"/>
      <c r="O23" s="25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</row>
    <row r="24" spans="1:60" ht="15" customHeight="1">
      <c r="A24" s="38" t="str">
        <f t="shared" ca="1" si="0"/>
        <v/>
      </c>
      <c r="B24" s="34" t="str">
        <f t="shared" ca="1" si="1"/>
        <v/>
      </c>
      <c r="C24" s="26" t="s">
        <v>32</v>
      </c>
      <c r="D24" s="27">
        <f t="shared" si="2"/>
        <v>40930</v>
      </c>
      <c r="E24" s="21"/>
      <c r="F24" s="22"/>
      <c r="G24" s="22"/>
      <c r="H24" s="22"/>
      <c r="I24" s="23"/>
      <c r="J24" s="23"/>
      <c r="K24" s="23"/>
      <c r="L24" s="24"/>
      <c r="M24" s="24"/>
      <c r="N24" s="24"/>
      <c r="O24" s="25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</row>
    <row r="25" spans="1:60" ht="15" customHeight="1">
      <c r="A25" s="38" t="str">
        <f t="shared" ca="1" si="0"/>
        <v/>
      </c>
      <c r="B25" s="34" t="str">
        <f t="shared" ca="1" si="1"/>
        <v/>
      </c>
      <c r="C25" s="26" t="s">
        <v>33</v>
      </c>
      <c r="D25" s="27">
        <f t="shared" si="2"/>
        <v>40931</v>
      </c>
      <c r="E25" s="21"/>
      <c r="F25" s="22"/>
      <c r="G25" s="22"/>
      <c r="H25" s="22"/>
      <c r="I25" s="23"/>
      <c r="J25" s="23"/>
      <c r="K25" s="23"/>
      <c r="L25" s="24"/>
      <c r="M25" s="24"/>
      <c r="N25" s="24"/>
      <c r="O25" s="25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</row>
    <row r="26" spans="1:60" ht="15" customHeight="1">
      <c r="A26" s="38" t="str">
        <f t="shared" ca="1" si="0"/>
        <v/>
      </c>
      <c r="B26" s="34" t="str">
        <f t="shared" ca="1" si="1"/>
        <v/>
      </c>
      <c r="C26" s="26" t="s">
        <v>34</v>
      </c>
      <c r="D26" s="27">
        <f t="shared" si="2"/>
        <v>40932</v>
      </c>
      <c r="E26" s="21"/>
      <c r="F26" s="22"/>
      <c r="G26" s="22"/>
      <c r="H26" s="22"/>
      <c r="I26" s="23"/>
      <c r="J26" s="23"/>
      <c r="K26" s="23"/>
      <c r="L26" s="24"/>
      <c r="M26" s="24"/>
      <c r="N26" s="24"/>
      <c r="O26" s="25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</row>
    <row r="27" spans="1:60" ht="15" customHeight="1">
      <c r="A27" s="38" t="str">
        <f t="shared" ca="1" si="0"/>
        <v/>
      </c>
      <c r="B27" s="34" t="str">
        <f t="shared" ca="1" si="1"/>
        <v/>
      </c>
      <c r="C27" s="26" t="s">
        <v>28</v>
      </c>
      <c r="D27" s="27">
        <f t="shared" si="2"/>
        <v>40933</v>
      </c>
      <c r="E27" s="21"/>
      <c r="F27" s="22"/>
      <c r="G27" s="22"/>
      <c r="H27" s="22"/>
      <c r="I27" s="23"/>
      <c r="J27" s="23"/>
      <c r="K27" s="23"/>
      <c r="L27" s="24"/>
      <c r="M27" s="24"/>
      <c r="N27" s="24"/>
      <c r="O27" s="25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</row>
    <row r="28" spans="1:60" ht="15" customHeight="1">
      <c r="A28" s="38" t="str">
        <f t="shared" ca="1" si="0"/>
        <v/>
      </c>
      <c r="B28" s="34" t="str">
        <f t="shared" ca="1" si="1"/>
        <v/>
      </c>
      <c r="C28" s="26" t="s">
        <v>29</v>
      </c>
      <c r="D28" s="27">
        <f t="shared" si="2"/>
        <v>40934</v>
      </c>
      <c r="E28" s="21"/>
      <c r="F28" s="22"/>
      <c r="G28" s="22"/>
      <c r="H28" s="22"/>
      <c r="I28" s="23"/>
      <c r="J28" s="23"/>
      <c r="K28" s="23"/>
      <c r="L28" s="24"/>
      <c r="M28" s="24"/>
      <c r="N28" s="24"/>
      <c r="O28" s="25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</row>
    <row r="29" spans="1:60" ht="15" customHeight="1">
      <c r="A29" s="38" t="str">
        <f ca="1">IF(D29=(TODAY()), "Сегодня","")</f>
        <v/>
      </c>
      <c r="B29" s="34" t="str">
        <f t="shared" ca="1" si="1"/>
        <v/>
      </c>
      <c r="C29" s="26" t="s">
        <v>30</v>
      </c>
      <c r="D29" s="27">
        <f t="shared" si="2"/>
        <v>40935</v>
      </c>
      <c r="E29" s="21"/>
      <c r="F29" s="22"/>
      <c r="G29" s="22"/>
      <c r="H29" s="22"/>
      <c r="I29" s="23"/>
      <c r="J29" s="23"/>
      <c r="K29" s="23"/>
      <c r="L29" s="24"/>
      <c r="M29" s="24"/>
      <c r="N29" s="24"/>
      <c r="O29" s="25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</row>
    <row r="30" spans="1:60" ht="15" customHeight="1">
      <c r="A30" s="38" t="str">
        <f t="shared" ca="1" si="0"/>
        <v/>
      </c>
      <c r="B30" s="34" t="str">
        <f t="shared" ca="1" si="1"/>
        <v/>
      </c>
      <c r="C30" s="26" t="s">
        <v>31</v>
      </c>
      <c r="D30" s="27">
        <f t="shared" si="2"/>
        <v>40936</v>
      </c>
      <c r="E30" s="21"/>
      <c r="F30" s="22"/>
      <c r="G30" s="22"/>
      <c r="H30" s="22"/>
      <c r="I30" s="23"/>
      <c r="J30" s="23"/>
      <c r="K30" s="23"/>
      <c r="L30" s="24"/>
      <c r="M30" s="24"/>
      <c r="N30" s="24"/>
      <c r="O30" s="25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</row>
    <row r="31" spans="1:60" ht="15" customHeight="1">
      <c r="A31" s="38" t="str">
        <f t="shared" ca="1" si="0"/>
        <v/>
      </c>
      <c r="B31" s="34" t="str">
        <f t="shared" ca="1" si="1"/>
        <v/>
      </c>
      <c r="C31" s="26" t="s">
        <v>32</v>
      </c>
      <c r="D31" s="27">
        <f t="shared" si="2"/>
        <v>40937</v>
      </c>
      <c r="E31" s="21"/>
      <c r="F31" s="22"/>
      <c r="G31" s="22"/>
      <c r="H31" s="22"/>
      <c r="I31" s="23"/>
      <c r="J31" s="23"/>
      <c r="K31" s="23"/>
      <c r="L31" s="24"/>
      <c r="M31" s="24"/>
      <c r="N31" s="24"/>
      <c r="O31" s="25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</row>
    <row r="32" spans="1:60" ht="15" customHeight="1">
      <c r="A32" s="38" t="str">
        <f t="shared" ca="1" si="0"/>
        <v/>
      </c>
      <c r="B32" s="34" t="str">
        <f t="shared" ca="1" si="1"/>
        <v/>
      </c>
      <c r="C32" s="26" t="s">
        <v>33</v>
      </c>
      <c r="D32" s="27">
        <f t="shared" si="2"/>
        <v>40938</v>
      </c>
      <c r="E32" s="21"/>
      <c r="F32" s="22"/>
      <c r="G32" s="22"/>
      <c r="H32" s="22"/>
      <c r="I32" s="23"/>
      <c r="J32" s="23"/>
      <c r="K32" s="23"/>
      <c r="L32" s="24"/>
      <c r="M32" s="24"/>
      <c r="N32" s="24"/>
      <c r="O32" s="25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</row>
    <row r="33" spans="1:60" ht="15" customHeight="1">
      <c r="A33" s="38" t="str">
        <f t="shared" ca="1" si="0"/>
        <v/>
      </c>
      <c r="B33" s="34" t="str">
        <f t="shared" ca="1" si="1"/>
        <v/>
      </c>
      <c r="C33" s="26" t="s">
        <v>34</v>
      </c>
      <c r="D33" s="27">
        <f t="shared" si="2"/>
        <v>40939</v>
      </c>
      <c r="E33" s="21"/>
      <c r="F33" s="22"/>
      <c r="G33" s="22"/>
      <c r="H33" s="22"/>
      <c r="I33" s="23"/>
      <c r="J33" s="23"/>
      <c r="K33" s="23"/>
      <c r="L33" s="24"/>
      <c r="M33" s="24"/>
      <c r="N33" s="24"/>
      <c r="O33" s="25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</row>
    <row r="34" spans="1:60" ht="15" customHeight="1">
      <c r="A34" s="38" t="str">
        <f t="shared" ca="1" si="0"/>
        <v/>
      </c>
      <c r="B34" s="34" t="str">
        <f t="shared" ca="1" si="1"/>
        <v/>
      </c>
      <c r="C34" s="26" t="s">
        <v>28</v>
      </c>
      <c r="D34" s="27">
        <f t="shared" si="2"/>
        <v>40940</v>
      </c>
      <c r="E34" s="21"/>
      <c r="F34" s="22"/>
      <c r="G34" s="22"/>
      <c r="H34" s="22"/>
      <c r="I34" s="23"/>
      <c r="J34" s="23"/>
      <c r="K34" s="23"/>
      <c r="L34" s="24"/>
      <c r="M34" s="24"/>
      <c r="N34" s="24"/>
      <c r="O34" s="25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</row>
    <row r="35" spans="1:60" ht="15" customHeight="1">
      <c r="A35" s="38" t="str">
        <f t="shared" ca="1" si="0"/>
        <v/>
      </c>
      <c r="B35" s="34" t="str">
        <f t="shared" ca="1" si="1"/>
        <v/>
      </c>
      <c r="C35" s="26" t="s">
        <v>29</v>
      </c>
      <c r="D35" s="27">
        <f t="shared" si="2"/>
        <v>40941</v>
      </c>
      <c r="E35" s="21"/>
      <c r="F35" s="22"/>
      <c r="G35" s="22"/>
      <c r="H35" s="22"/>
      <c r="I35" s="23"/>
      <c r="J35" s="23"/>
      <c r="K35" s="23"/>
      <c r="L35" s="24"/>
      <c r="M35" s="24"/>
      <c r="N35" s="24"/>
      <c r="O35" s="25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</row>
    <row r="36" spans="1:60" ht="15" customHeight="1">
      <c r="A36" s="38" t="str">
        <f t="shared" ca="1" si="0"/>
        <v/>
      </c>
      <c r="B36" s="34" t="str">
        <f t="shared" ca="1" si="1"/>
        <v/>
      </c>
      <c r="C36" s="26" t="s">
        <v>30</v>
      </c>
      <c r="D36" s="27">
        <f t="shared" si="2"/>
        <v>40942</v>
      </c>
      <c r="E36" s="21"/>
      <c r="F36" s="22"/>
      <c r="G36" s="22"/>
      <c r="H36" s="22"/>
      <c r="I36" s="23"/>
      <c r="J36" s="23"/>
      <c r="K36" s="23"/>
      <c r="L36" s="24"/>
      <c r="M36" s="24"/>
      <c r="N36" s="24"/>
      <c r="O36" s="25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</row>
    <row r="37" spans="1:60" ht="15" customHeight="1">
      <c r="A37" s="38" t="str">
        <f t="shared" ca="1" si="0"/>
        <v/>
      </c>
      <c r="B37" s="34" t="str">
        <f t="shared" ca="1" si="1"/>
        <v/>
      </c>
      <c r="C37" s="26" t="s">
        <v>31</v>
      </c>
      <c r="D37" s="27">
        <f t="shared" si="2"/>
        <v>40943</v>
      </c>
      <c r="E37" s="21"/>
      <c r="F37" s="22"/>
      <c r="G37" s="22"/>
      <c r="H37" s="22"/>
      <c r="I37" s="23"/>
      <c r="J37" s="23"/>
      <c r="K37" s="23"/>
      <c r="L37" s="24"/>
      <c r="M37" s="24"/>
      <c r="N37" s="24"/>
      <c r="O37" s="25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</row>
    <row r="38" spans="1:60" ht="15" customHeight="1">
      <c r="A38" s="38" t="str">
        <f t="shared" ca="1" si="0"/>
        <v/>
      </c>
      <c r="B38" s="34" t="str">
        <f t="shared" ca="1" si="1"/>
        <v/>
      </c>
      <c r="C38" s="26" t="s">
        <v>32</v>
      </c>
      <c r="D38" s="27">
        <f t="shared" si="2"/>
        <v>40944</v>
      </c>
      <c r="E38" s="21"/>
      <c r="F38" s="22"/>
      <c r="G38" s="22"/>
      <c r="H38" s="22"/>
      <c r="I38" s="23"/>
      <c r="J38" s="23"/>
      <c r="K38" s="23"/>
      <c r="L38" s="24"/>
      <c r="M38" s="24"/>
      <c r="N38" s="24"/>
      <c r="O38" s="25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</row>
    <row r="39" spans="1:60" ht="15" customHeight="1">
      <c r="A39" s="38" t="str">
        <f t="shared" ca="1" si="0"/>
        <v/>
      </c>
      <c r="B39" s="34" t="str">
        <f t="shared" ca="1" si="1"/>
        <v/>
      </c>
      <c r="C39" s="26" t="s">
        <v>33</v>
      </c>
      <c r="D39" s="27">
        <f t="shared" si="2"/>
        <v>40945</v>
      </c>
      <c r="E39" s="21"/>
      <c r="F39" s="30"/>
      <c r="G39" s="22"/>
      <c r="H39" s="22"/>
      <c r="I39" s="23"/>
      <c r="J39" s="23"/>
      <c r="K39" s="23"/>
      <c r="L39" s="24"/>
      <c r="M39" s="24"/>
      <c r="N39" s="24"/>
      <c r="O39" s="25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</row>
    <row r="40" spans="1:60" ht="15" customHeight="1">
      <c r="A40" s="38" t="str">
        <f t="shared" ca="1" si="0"/>
        <v/>
      </c>
      <c r="B40" s="34" t="str">
        <f t="shared" ca="1" si="1"/>
        <v/>
      </c>
      <c r="C40" s="26" t="s">
        <v>34</v>
      </c>
      <c r="D40" s="27">
        <f t="shared" si="2"/>
        <v>40946</v>
      </c>
      <c r="E40" s="21"/>
      <c r="F40" s="22"/>
      <c r="G40" s="22"/>
      <c r="H40" s="22"/>
      <c r="I40" s="23"/>
      <c r="J40" s="23"/>
      <c r="K40" s="23"/>
      <c r="L40" s="24"/>
      <c r="M40" s="24"/>
      <c r="N40" s="24"/>
      <c r="O40" s="25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</row>
    <row r="41" spans="1:60" ht="15" customHeight="1">
      <c r="A41" s="38" t="str">
        <f t="shared" ca="1" si="0"/>
        <v/>
      </c>
      <c r="B41" s="34" t="str">
        <f t="shared" ca="1" si="1"/>
        <v/>
      </c>
      <c r="C41" s="26" t="s">
        <v>28</v>
      </c>
      <c r="D41" s="27">
        <f t="shared" si="2"/>
        <v>40947</v>
      </c>
      <c r="E41" s="21"/>
      <c r="F41" s="22"/>
      <c r="G41" s="22"/>
      <c r="H41" s="22"/>
      <c r="I41" s="23"/>
      <c r="J41" s="23"/>
      <c r="K41" s="23"/>
      <c r="L41" s="24"/>
      <c r="M41" s="24"/>
      <c r="N41" s="24"/>
      <c r="O41" s="25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</row>
    <row r="42" spans="1:60" ht="15" customHeight="1">
      <c r="A42" s="38" t="str">
        <f t="shared" ca="1" si="0"/>
        <v/>
      </c>
      <c r="B42" s="34" t="str">
        <f t="shared" ca="1" si="1"/>
        <v/>
      </c>
      <c r="C42" s="26" t="s">
        <v>29</v>
      </c>
      <c r="D42" s="27">
        <f t="shared" si="2"/>
        <v>40948</v>
      </c>
      <c r="E42" s="21"/>
      <c r="F42" s="22"/>
      <c r="G42" s="22"/>
      <c r="H42" s="22"/>
      <c r="I42" s="23"/>
      <c r="J42" s="23"/>
      <c r="K42" s="23"/>
      <c r="L42" s="24"/>
      <c r="M42" s="24"/>
      <c r="N42" s="24"/>
      <c r="O42" s="25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</row>
    <row r="43" spans="1:60" ht="15" customHeight="1">
      <c r="A43" s="38" t="str">
        <f t="shared" ca="1" si="0"/>
        <v/>
      </c>
      <c r="B43" s="34" t="str">
        <f t="shared" ca="1" si="1"/>
        <v/>
      </c>
      <c r="C43" s="26" t="s">
        <v>30</v>
      </c>
      <c r="D43" s="27">
        <f t="shared" si="2"/>
        <v>40949</v>
      </c>
      <c r="E43" s="21"/>
      <c r="F43" s="22"/>
      <c r="G43" s="22"/>
      <c r="H43" s="22"/>
      <c r="I43" s="23"/>
      <c r="J43" s="23"/>
      <c r="K43" s="23"/>
      <c r="L43" s="24"/>
      <c r="M43" s="24"/>
      <c r="N43" s="24"/>
      <c r="O43" s="25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</row>
    <row r="44" spans="1:60" ht="15" customHeight="1">
      <c r="A44" s="38" t="str">
        <f t="shared" ca="1" si="0"/>
        <v/>
      </c>
      <c r="B44" s="34" t="str">
        <f t="shared" ca="1" si="1"/>
        <v/>
      </c>
      <c r="C44" s="26" t="s">
        <v>31</v>
      </c>
      <c r="D44" s="27">
        <f t="shared" si="2"/>
        <v>40950</v>
      </c>
      <c r="E44" s="21"/>
      <c r="F44" s="22"/>
      <c r="G44" s="22"/>
      <c r="H44" s="22"/>
      <c r="I44" s="23"/>
      <c r="J44" s="23"/>
      <c r="K44" s="23"/>
      <c r="L44" s="24"/>
      <c r="M44" s="24"/>
      <c r="N44" s="24"/>
      <c r="O44" s="25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</row>
    <row r="45" spans="1:60" ht="15" customHeight="1">
      <c r="A45" s="38" t="str">
        <f t="shared" ca="1" si="0"/>
        <v/>
      </c>
      <c r="B45" s="34" t="str">
        <f t="shared" ca="1" si="1"/>
        <v/>
      </c>
      <c r="C45" s="26" t="s">
        <v>32</v>
      </c>
      <c r="D45" s="27">
        <f t="shared" si="2"/>
        <v>40951</v>
      </c>
      <c r="E45" s="21"/>
      <c r="F45" s="22"/>
      <c r="G45" s="22"/>
      <c r="H45" s="22"/>
      <c r="I45" s="23"/>
      <c r="J45" s="23"/>
      <c r="K45" s="23"/>
      <c r="L45" s="24"/>
      <c r="M45" s="24"/>
      <c r="N45" s="24"/>
      <c r="O45" s="25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</row>
    <row r="46" spans="1:60" ht="15" customHeight="1">
      <c r="A46" s="38" t="str">
        <f t="shared" ca="1" si="0"/>
        <v/>
      </c>
      <c r="B46" s="34" t="str">
        <f t="shared" ca="1" si="1"/>
        <v/>
      </c>
      <c r="C46" s="26" t="s">
        <v>33</v>
      </c>
      <c r="D46" s="27">
        <f t="shared" si="2"/>
        <v>40952</v>
      </c>
      <c r="E46" s="21"/>
      <c r="F46" s="22"/>
      <c r="G46" s="22"/>
      <c r="H46" s="22"/>
      <c r="I46" s="23"/>
      <c r="J46" s="23"/>
      <c r="K46" s="23"/>
      <c r="L46" s="24"/>
      <c r="M46" s="24"/>
      <c r="N46" s="24"/>
      <c r="O46" s="25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</row>
    <row r="47" spans="1:60" ht="15" customHeight="1">
      <c r="A47" s="38" t="str">
        <f t="shared" ca="1" si="0"/>
        <v/>
      </c>
      <c r="B47" s="34" t="str">
        <f t="shared" ca="1" si="1"/>
        <v/>
      </c>
      <c r="C47" s="26" t="s">
        <v>34</v>
      </c>
      <c r="D47" s="27">
        <f t="shared" si="2"/>
        <v>40953</v>
      </c>
      <c r="E47" s="21"/>
      <c r="F47" s="22"/>
      <c r="G47" s="22"/>
      <c r="H47" s="22"/>
      <c r="I47" s="23"/>
      <c r="J47" s="23"/>
      <c r="K47" s="23"/>
      <c r="L47" s="24"/>
      <c r="M47" s="24"/>
      <c r="N47" s="24"/>
      <c r="O47" s="25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</row>
    <row r="48" spans="1:60" ht="15" customHeight="1">
      <c r="A48" s="38" t="str">
        <f t="shared" ca="1" si="0"/>
        <v/>
      </c>
      <c r="B48" s="34" t="str">
        <f t="shared" ca="1" si="1"/>
        <v/>
      </c>
      <c r="C48" s="26" t="s">
        <v>28</v>
      </c>
      <c r="D48" s="27">
        <f t="shared" si="2"/>
        <v>40954</v>
      </c>
      <c r="E48" s="21"/>
      <c r="F48" s="22"/>
      <c r="G48" s="22"/>
      <c r="H48" s="22"/>
      <c r="I48" s="23"/>
      <c r="J48" s="23"/>
      <c r="K48" s="23"/>
      <c r="L48" s="24"/>
      <c r="M48" s="24"/>
      <c r="N48" s="24"/>
      <c r="O48" s="25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</row>
    <row r="49" spans="1:60" ht="15" customHeight="1">
      <c r="A49" s="38" t="str">
        <f t="shared" ca="1" si="0"/>
        <v/>
      </c>
      <c r="B49" s="34" t="str">
        <f t="shared" ca="1" si="1"/>
        <v/>
      </c>
      <c r="C49" s="26" t="s">
        <v>29</v>
      </c>
      <c r="D49" s="27">
        <f t="shared" si="2"/>
        <v>40955</v>
      </c>
      <c r="E49" s="21"/>
      <c r="F49" s="22"/>
      <c r="G49" s="22"/>
      <c r="H49" s="22"/>
      <c r="I49" s="23"/>
      <c r="J49" s="23"/>
      <c r="K49" s="23"/>
      <c r="L49" s="24"/>
      <c r="M49" s="24"/>
      <c r="N49" s="24"/>
      <c r="O49" s="25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</row>
    <row r="50" spans="1:60" ht="15" customHeight="1">
      <c r="A50" s="38" t="str">
        <f t="shared" ca="1" si="0"/>
        <v/>
      </c>
      <c r="B50" s="34" t="str">
        <f t="shared" ca="1" si="1"/>
        <v/>
      </c>
      <c r="C50" s="26" t="s">
        <v>30</v>
      </c>
      <c r="D50" s="27">
        <f t="shared" si="2"/>
        <v>40956</v>
      </c>
      <c r="E50" s="21"/>
      <c r="F50" s="22"/>
      <c r="G50" s="22"/>
      <c r="H50" s="22"/>
      <c r="I50" s="23"/>
      <c r="J50" s="23"/>
      <c r="K50" s="23"/>
      <c r="L50" s="24"/>
      <c r="M50" s="24"/>
      <c r="N50" s="24"/>
      <c r="O50" s="25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</row>
    <row r="51" spans="1:60" ht="15" customHeight="1">
      <c r="A51" s="38" t="str">
        <f t="shared" ca="1" si="0"/>
        <v/>
      </c>
      <c r="B51" s="34" t="str">
        <f t="shared" ca="1" si="1"/>
        <v/>
      </c>
      <c r="C51" s="26" t="s">
        <v>31</v>
      </c>
      <c r="D51" s="27">
        <f t="shared" si="2"/>
        <v>40957</v>
      </c>
      <c r="E51" s="21"/>
      <c r="F51" s="22"/>
      <c r="G51" s="22"/>
      <c r="H51" s="22"/>
      <c r="I51" s="23"/>
      <c r="J51" s="23"/>
      <c r="K51" s="23"/>
      <c r="L51" s="24"/>
      <c r="M51" s="24"/>
      <c r="N51" s="24"/>
      <c r="O51" s="25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</row>
    <row r="52" spans="1:60" ht="15" customHeight="1">
      <c r="A52" s="38" t="str">
        <f t="shared" ca="1" si="0"/>
        <v/>
      </c>
      <c r="B52" s="34" t="str">
        <f t="shared" ca="1" si="1"/>
        <v/>
      </c>
      <c r="C52" s="26" t="s">
        <v>32</v>
      </c>
      <c r="D52" s="27">
        <f t="shared" si="2"/>
        <v>40958</v>
      </c>
      <c r="E52" s="21"/>
      <c r="F52" s="22"/>
      <c r="G52" s="22"/>
      <c r="H52" s="22"/>
      <c r="I52" s="23"/>
      <c r="J52" s="23"/>
      <c r="K52" s="23"/>
      <c r="L52" s="24"/>
      <c r="M52" s="24"/>
      <c r="N52" s="24"/>
      <c r="O52" s="25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</row>
    <row r="53" spans="1:60" ht="15" customHeight="1">
      <c r="A53" s="38" t="str">
        <f ca="1">IF(D53=(TODAY()), "Сегодня","")</f>
        <v/>
      </c>
      <c r="B53" s="31" t="str">
        <f t="shared" ca="1" si="1"/>
        <v/>
      </c>
      <c r="C53" s="26" t="s">
        <v>33</v>
      </c>
      <c r="D53" s="27">
        <f t="shared" si="2"/>
        <v>40959</v>
      </c>
      <c r="E53" s="21"/>
      <c r="F53" s="22"/>
      <c r="G53" s="22"/>
      <c r="H53" s="22"/>
      <c r="I53" s="23"/>
      <c r="J53" s="23"/>
      <c r="K53" s="23"/>
      <c r="L53" s="24"/>
      <c r="M53" s="24"/>
      <c r="N53" s="24"/>
      <c r="O53" s="25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</row>
    <row r="54" spans="1:60" ht="15" customHeight="1">
      <c r="A54" s="38" t="str">
        <f t="shared" ca="1" si="0"/>
        <v/>
      </c>
      <c r="B54" s="34" t="str">
        <f t="shared" ca="1" si="1"/>
        <v/>
      </c>
      <c r="C54" s="26" t="s">
        <v>34</v>
      </c>
      <c r="D54" s="27">
        <f t="shared" si="2"/>
        <v>40960</v>
      </c>
      <c r="E54" s="21"/>
      <c r="F54" s="22"/>
      <c r="G54" s="22"/>
      <c r="H54" s="22"/>
      <c r="I54" s="23"/>
      <c r="J54" s="23"/>
      <c r="K54" s="23"/>
      <c r="L54" s="24"/>
      <c r="M54" s="24"/>
      <c r="N54" s="24"/>
      <c r="O54" s="25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</row>
    <row r="55" spans="1:60" ht="15" customHeight="1">
      <c r="A55" s="38" t="str">
        <f t="shared" ca="1" si="0"/>
        <v/>
      </c>
      <c r="B55" s="34" t="str">
        <f t="shared" ca="1" si="1"/>
        <v/>
      </c>
      <c r="C55" s="26" t="s">
        <v>28</v>
      </c>
      <c r="D55" s="27">
        <f t="shared" si="2"/>
        <v>40961</v>
      </c>
      <c r="E55" s="21"/>
      <c r="F55" s="22"/>
      <c r="G55" s="22"/>
      <c r="H55" s="22"/>
      <c r="I55" s="23"/>
      <c r="J55" s="23"/>
      <c r="K55" s="23"/>
      <c r="L55" s="24"/>
      <c r="M55" s="24"/>
      <c r="N55" s="24"/>
      <c r="O55" s="25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</row>
    <row r="56" spans="1:60" ht="15" customHeight="1">
      <c r="A56" s="38" t="str">
        <f t="shared" ca="1" si="0"/>
        <v/>
      </c>
      <c r="B56" s="34" t="str">
        <f t="shared" ca="1" si="1"/>
        <v/>
      </c>
      <c r="C56" s="26" t="s">
        <v>29</v>
      </c>
      <c r="D56" s="27">
        <f t="shared" si="2"/>
        <v>40962</v>
      </c>
      <c r="E56" s="21"/>
      <c r="F56" s="22"/>
      <c r="G56" s="22"/>
      <c r="H56" s="22"/>
      <c r="I56" s="23"/>
      <c r="J56" s="23"/>
      <c r="K56" s="23"/>
      <c r="L56" s="24"/>
      <c r="M56" s="24"/>
      <c r="N56" s="24"/>
      <c r="O56" s="25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</row>
    <row r="57" spans="1:60" ht="15" customHeight="1">
      <c r="A57" s="38" t="str">
        <f t="shared" ca="1" si="0"/>
        <v/>
      </c>
      <c r="B57" s="34" t="str">
        <f t="shared" ca="1" si="1"/>
        <v/>
      </c>
      <c r="C57" s="26" t="s">
        <v>30</v>
      </c>
      <c r="D57" s="27">
        <f t="shared" si="2"/>
        <v>40963</v>
      </c>
      <c r="E57" s="21"/>
      <c r="F57" s="22"/>
      <c r="G57" s="22"/>
      <c r="H57" s="22"/>
      <c r="I57" s="23"/>
      <c r="J57" s="23"/>
      <c r="K57" s="23"/>
      <c r="L57" s="24"/>
      <c r="M57" s="24"/>
      <c r="N57" s="24"/>
      <c r="O57" s="25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</row>
    <row r="58" spans="1:60" ht="15" customHeight="1">
      <c r="A58" s="38" t="str">
        <f t="shared" ca="1" si="0"/>
        <v/>
      </c>
      <c r="B58" s="34" t="str">
        <f t="shared" ca="1" si="1"/>
        <v/>
      </c>
      <c r="C58" s="26" t="s">
        <v>31</v>
      </c>
      <c r="D58" s="27">
        <f t="shared" si="2"/>
        <v>40964</v>
      </c>
      <c r="E58" s="21"/>
      <c r="F58" s="22"/>
      <c r="G58" s="22"/>
      <c r="H58" s="22"/>
      <c r="I58" s="23"/>
      <c r="J58" s="23"/>
      <c r="K58" s="23"/>
      <c r="L58" s="24"/>
      <c r="M58" s="24"/>
      <c r="N58" s="24"/>
      <c r="O58" s="25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</row>
    <row r="59" spans="1:60" ht="15" customHeight="1">
      <c r="A59" s="38" t="str">
        <f t="shared" ca="1" si="0"/>
        <v/>
      </c>
      <c r="B59" s="34" t="str">
        <f t="shared" ca="1" si="1"/>
        <v/>
      </c>
      <c r="C59" s="26" t="s">
        <v>32</v>
      </c>
      <c r="D59" s="27">
        <f t="shared" si="2"/>
        <v>40965</v>
      </c>
      <c r="E59" s="21"/>
      <c r="F59" s="22"/>
      <c r="G59" s="22"/>
      <c r="H59" s="22"/>
      <c r="I59" s="23"/>
      <c r="J59" s="23"/>
      <c r="K59" s="23"/>
      <c r="L59" s="24"/>
      <c r="M59" s="24"/>
      <c r="N59" s="24"/>
      <c r="O59" s="25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</row>
    <row r="60" spans="1:60" ht="15" customHeight="1">
      <c r="A60" s="38" t="str">
        <f t="shared" ca="1" si="0"/>
        <v/>
      </c>
      <c r="B60" s="34" t="str">
        <f t="shared" ca="1" si="1"/>
        <v/>
      </c>
      <c r="C60" s="26" t="s">
        <v>33</v>
      </c>
      <c r="D60" s="27">
        <f t="shared" si="2"/>
        <v>40966</v>
      </c>
      <c r="E60" s="21"/>
      <c r="F60" s="22"/>
      <c r="G60" s="22"/>
      <c r="H60" s="22"/>
      <c r="I60" s="23"/>
      <c r="J60" s="23"/>
      <c r="K60" s="23"/>
      <c r="L60" s="24"/>
      <c r="M60" s="24"/>
      <c r="N60" s="24"/>
      <c r="O60" s="25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</row>
    <row r="61" spans="1:60" ht="15" customHeight="1">
      <c r="A61" s="38" t="str">
        <f t="shared" ca="1" si="0"/>
        <v/>
      </c>
      <c r="B61" s="34" t="str">
        <f t="shared" ca="1" si="1"/>
        <v/>
      </c>
      <c r="C61" s="26" t="s">
        <v>34</v>
      </c>
      <c r="D61" s="27">
        <f t="shared" si="2"/>
        <v>40967</v>
      </c>
      <c r="E61" s="21"/>
      <c r="F61" s="22"/>
      <c r="G61" s="22"/>
      <c r="H61" s="22"/>
      <c r="I61" s="23"/>
      <c r="J61" s="23"/>
      <c r="K61" s="23"/>
      <c r="L61" s="24"/>
      <c r="M61" s="24"/>
      <c r="N61" s="24"/>
      <c r="O61" s="25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</row>
    <row r="62" spans="1:60" ht="15" customHeight="1">
      <c r="A62" s="38" t="str">
        <f t="shared" ca="1" si="0"/>
        <v/>
      </c>
      <c r="B62" s="34" t="str">
        <f t="shared" ca="1" si="1"/>
        <v/>
      </c>
      <c r="C62" s="26" t="s">
        <v>28</v>
      </c>
      <c r="D62" s="27">
        <f t="shared" si="2"/>
        <v>40968</v>
      </c>
      <c r="E62" s="21"/>
      <c r="F62" s="22"/>
      <c r="G62" s="22"/>
      <c r="H62" s="22"/>
      <c r="I62" s="23"/>
      <c r="J62" s="23"/>
      <c r="K62" s="23"/>
      <c r="L62" s="24"/>
      <c r="M62" s="24"/>
      <c r="N62" s="24"/>
      <c r="O62" s="25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</row>
    <row r="63" spans="1:60" ht="15" customHeight="1">
      <c r="A63" s="38" t="str">
        <f t="shared" ca="1" si="0"/>
        <v/>
      </c>
      <c r="B63" s="34" t="str">
        <f t="shared" ca="1" si="1"/>
        <v/>
      </c>
      <c r="C63" s="26" t="s">
        <v>29</v>
      </c>
      <c r="D63" s="27">
        <f t="shared" si="2"/>
        <v>40969</v>
      </c>
      <c r="E63" s="21"/>
      <c r="F63" s="22"/>
      <c r="G63" s="22"/>
      <c r="H63" s="22"/>
      <c r="I63" s="23"/>
      <c r="J63" s="23"/>
      <c r="K63" s="23"/>
      <c r="L63" s="24"/>
      <c r="M63" s="24"/>
      <c r="N63" s="24"/>
      <c r="O63" s="25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</row>
    <row r="64" spans="1:60" ht="15" customHeight="1">
      <c r="A64" s="38" t="str">
        <f t="shared" ca="1" si="0"/>
        <v/>
      </c>
      <c r="B64" s="34" t="str">
        <f t="shared" ca="1" si="1"/>
        <v/>
      </c>
      <c r="C64" s="26" t="s">
        <v>30</v>
      </c>
      <c r="D64" s="27">
        <f t="shared" si="2"/>
        <v>40970</v>
      </c>
      <c r="E64" s="21"/>
      <c r="F64" s="22"/>
      <c r="G64" s="22"/>
      <c r="H64" s="22"/>
      <c r="I64" s="23"/>
      <c r="J64" s="23"/>
      <c r="K64" s="23"/>
      <c r="L64" s="24"/>
      <c r="M64" s="24"/>
      <c r="N64" s="24"/>
      <c r="O64" s="25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</row>
    <row r="65" spans="1:60" ht="15" customHeight="1">
      <c r="A65" s="38" t="str">
        <f t="shared" ca="1" si="0"/>
        <v/>
      </c>
      <c r="B65" s="34" t="str">
        <f t="shared" ca="1" si="1"/>
        <v/>
      </c>
      <c r="C65" s="26" t="s">
        <v>31</v>
      </c>
      <c r="D65" s="27">
        <f t="shared" si="2"/>
        <v>40971</v>
      </c>
      <c r="E65" s="21"/>
      <c r="F65" s="22"/>
      <c r="G65" s="22"/>
      <c r="H65" s="22"/>
      <c r="I65" s="23"/>
      <c r="J65" s="23"/>
      <c r="K65" s="23"/>
      <c r="L65" s="24"/>
      <c r="M65" s="24"/>
      <c r="N65" s="24"/>
      <c r="O65" s="25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</row>
    <row r="66" spans="1:60" ht="15" customHeight="1">
      <c r="A66" s="38" t="str">
        <f t="shared" ca="1" si="0"/>
        <v/>
      </c>
      <c r="B66" s="34" t="str">
        <f t="shared" ca="1" si="1"/>
        <v/>
      </c>
      <c r="C66" s="26" t="s">
        <v>32</v>
      </c>
      <c r="D66" s="27">
        <f t="shared" si="2"/>
        <v>40972</v>
      </c>
      <c r="E66" s="21"/>
      <c r="F66" s="22"/>
      <c r="G66" s="22"/>
      <c r="H66" s="22"/>
      <c r="I66" s="23"/>
      <c r="J66" s="23"/>
      <c r="K66" s="23"/>
      <c r="L66" s="24"/>
      <c r="M66" s="24"/>
      <c r="N66" s="24"/>
      <c r="O66" s="25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</row>
    <row r="67" spans="1:60" ht="15" customHeight="1">
      <c r="A67" s="38" t="str">
        <f t="shared" ca="1" si="0"/>
        <v/>
      </c>
      <c r="B67" s="34" t="str">
        <f t="shared" ca="1" si="1"/>
        <v/>
      </c>
      <c r="C67" s="26" t="s">
        <v>33</v>
      </c>
      <c r="D67" s="27">
        <f t="shared" si="2"/>
        <v>40973</v>
      </c>
      <c r="E67" s="21"/>
      <c r="F67" s="22"/>
      <c r="G67" s="22"/>
      <c r="H67" s="22"/>
      <c r="I67" s="23"/>
      <c r="J67" s="23"/>
      <c r="K67" s="23"/>
      <c r="L67" s="24"/>
      <c r="M67" s="24"/>
      <c r="N67" s="24"/>
      <c r="O67" s="25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</row>
    <row r="68" spans="1:60" ht="15" customHeight="1">
      <c r="A68" s="38" t="str">
        <f t="shared" ref="A68:A131" ca="1" si="3">IF(D68=(TODAY()), "Сегодня","")</f>
        <v/>
      </c>
      <c r="B68" s="34" t="str">
        <f t="shared" ref="B68:B131" ca="1" si="4">IF(D68=(TODAY()), "Ё","")</f>
        <v/>
      </c>
      <c r="C68" s="26" t="s">
        <v>34</v>
      </c>
      <c r="D68" s="27">
        <f t="shared" si="2"/>
        <v>40974</v>
      </c>
      <c r="E68" s="21"/>
      <c r="F68" s="22"/>
      <c r="G68" s="22"/>
      <c r="H68" s="22"/>
      <c r="I68" s="23"/>
      <c r="J68" s="23"/>
      <c r="K68" s="23"/>
      <c r="L68" s="24"/>
      <c r="M68" s="24"/>
      <c r="N68" s="24"/>
      <c r="O68" s="25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</row>
    <row r="69" spans="1:60" ht="15" customHeight="1">
      <c r="A69" s="38" t="str">
        <f t="shared" ca="1" si="3"/>
        <v/>
      </c>
      <c r="B69" s="34" t="str">
        <f t="shared" ca="1" si="4"/>
        <v/>
      </c>
      <c r="C69" s="26" t="s">
        <v>28</v>
      </c>
      <c r="D69" s="27">
        <f t="shared" ref="D69:D132" si="5">D68+1</f>
        <v>40975</v>
      </c>
      <c r="E69" s="21"/>
      <c r="F69" s="22"/>
      <c r="G69" s="22"/>
      <c r="H69" s="22"/>
      <c r="I69" s="23"/>
      <c r="J69" s="23"/>
      <c r="K69" s="23"/>
      <c r="L69" s="24"/>
      <c r="M69" s="24"/>
      <c r="N69" s="24"/>
      <c r="O69" s="25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</row>
    <row r="70" spans="1:60" ht="15" customHeight="1">
      <c r="A70" s="38" t="str">
        <f t="shared" ca="1" si="3"/>
        <v/>
      </c>
      <c r="B70" s="34" t="str">
        <f t="shared" ca="1" si="4"/>
        <v/>
      </c>
      <c r="C70" s="26" t="s">
        <v>29</v>
      </c>
      <c r="D70" s="27">
        <f t="shared" si="5"/>
        <v>40976</v>
      </c>
      <c r="E70" s="21"/>
      <c r="F70" s="22"/>
      <c r="G70" s="22"/>
      <c r="H70" s="22"/>
      <c r="I70" s="23"/>
      <c r="J70" s="23"/>
      <c r="K70" s="23"/>
      <c r="L70" s="24"/>
      <c r="M70" s="24"/>
      <c r="N70" s="24"/>
      <c r="O70" s="25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</row>
    <row r="71" spans="1:60" ht="15" customHeight="1">
      <c r="A71" s="38" t="str">
        <f t="shared" ca="1" si="3"/>
        <v/>
      </c>
      <c r="B71" s="34" t="str">
        <f t="shared" ca="1" si="4"/>
        <v/>
      </c>
      <c r="C71" s="26" t="s">
        <v>30</v>
      </c>
      <c r="D71" s="27">
        <f t="shared" si="5"/>
        <v>40977</v>
      </c>
      <c r="E71" s="21"/>
      <c r="F71" s="22"/>
      <c r="G71" s="22"/>
      <c r="H71" s="22"/>
      <c r="I71" s="23"/>
      <c r="J71" s="23"/>
      <c r="K71" s="23"/>
      <c r="L71" s="24"/>
      <c r="M71" s="24"/>
      <c r="N71" s="24"/>
      <c r="O71" s="25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</row>
    <row r="72" spans="1:60" ht="15" customHeight="1">
      <c r="A72" s="38" t="str">
        <f t="shared" ca="1" si="3"/>
        <v/>
      </c>
      <c r="B72" s="34" t="str">
        <f t="shared" ca="1" si="4"/>
        <v/>
      </c>
      <c r="C72" s="26" t="s">
        <v>31</v>
      </c>
      <c r="D72" s="27">
        <f t="shared" si="5"/>
        <v>40978</v>
      </c>
      <c r="E72" s="21"/>
      <c r="F72" s="22"/>
      <c r="G72" s="22"/>
      <c r="H72" s="22"/>
      <c r="I72" s="23"/>
      <c r="J72" s="23"/>
      <c r="K72" s="23"/>
      <c r="L72" s="24"/>
      <c r="M72" s="24"/>
      <c r="N72" s="24"/>
      <c r="O72" s="25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</row>
    <row r="73" spans="1:60" ht="15" customHeight="1">
      <c r="A73" s="38" t="str">
        <f t="shared" ca="1" si="3"/>
        <v/>
      </c>
      <c r="B73" s="34" t="str">
        <f t="shared" ca="1" si="4"/>
        <v/>
      </c>
      <c r="C73" s="26" t="s">
        <v>32</v>
      </c>
      <c r="D73" s="27">
        <f t="shared" si="5"/>
        <v>40979</v>
      </c>
      <c r="E73" s="21"/>
      <c r="F73" s="22"/>
      <c r="G73" s="22"/>
      <c r="H73" s="22"/>
      <c r="I73" s="23"/>
      <c r="J73" s="23"/>
      <c r="K73" s="23"/>
      <c r="L73" s="24"/>
      <c r="M73" s="24"/>
      <c r="N73" s="24"/>
      <c r="O73" s="25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</row>
    <row r="74" spans="1:60" ht="15" customHeight="1">
      <c r="A74" s="38" t="str">
        <f t="shared" ca="1" si="3"/>
        <v/>
      </c>
      <c r="B74" s="34" t="str">
        <f t="shared" ca="1" si="4"/>
        <v/>
      </c>
      <c r="C74" s="26" t="s">
        <v>33</v>
      </c>
      <c r="D74" s="27">
        <f t="shared" si="5"/>
        <v>40980</v>
      </c>
      <c r="E74" s="21"/>
      <c r="F74" s="22"/>
      <c r="G74" s="22"/>
      <c r="H74" s="22"/>
      <c r="I74" s="23"/>
      <c r="J74" s="23"/>
      <c r="K74" s="23"/>
      <c r="L74" s="24"/>
      <c r="M74" s="24"/>
      <c r="N74" s="24"/>
      <c r="O74" s="25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</row>
    <row r="75" spans="1:60" ht="15" customHeight="1">
      <c r="A75" s="38" t="str">
        <f t="shared" ca="1" si="3"/>
        <v/>
      </c>
      <c r="B75" s="34" t="str">
        <f t="shared" ca="1" si="4"/>
        <v/>
      </c>
      <c r="C75" s="26" t="s">
        <v>34</v>
      </c>
      <c r="D75" s="27">
        <f t="shared" si="5"/>
        <v>40981</v>
      </c>
      <c r="E75" s="21"/>
      <c r="F75" s="22"/>
      <c r="G75" s="22"/>
      <c r="H75" s="22"/>
      <c r="I75" s="23"/>
      <c r="J75" s="23"/>
      <c r="K75" s="23"/>
      <c r="L75" s="24"/>
      <c r="M75" s="24"/>
      <c r="N75" s="24"/>
      <c r="O75" s="25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</row>
    <row r="76" spans="1:60" ht="15" customHeight="1">
      <c r="A76" s="38" t="str">
        <f t="shared" ca="1" si="3"/>
        <v/>
      </c>
      <c r="B76" s="34" t="str">
        <f t="shared" ca="1" si="4"/>
        <v/>
      </c>
      <c r="C76" s="26" t="s">
        <v>28</v>
      </c>
      <c r="D76" s="27">
        <f t="shared" si="5"/>
        <v>40982</v>
      </c>
      <c r="E76" s="21"/>
      <c r="F76" s="22"/>
      <c r="G76" s="22"/>
      <c r="H76" s="22"/>
      <c r="I76" s="23"/>
      <c r="J76" s="23"/>
      <c r="K76" s="23"/>
      <c r="L76" s="24"/>
      <c r="M76" s="24"/>
      <c r="N76" s="24"/>
      <c r="O76" s="25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</row>
    <row r="77" spans="1:60" ht="15" customHeight="1">
      <c r="A77" s="38" t="str">
        <f t="shared" ca="1" si="3"/>
        <v/>
      </c>
      <c r="B77" s="34" t="str">
        <f t="shared" ca="1" si="4"/>
        <v/>
      </c>
      <c r="C77" s="26" t="s">
        <v>29</v>
      </c>
      <c r="D77" s="27">
        <f t="shared" si="5"/>
        <v>40983</v>
      </c>
      <c r="E77" s="21"/>
      <c r="F77" s="22"/>
      <c r="G77" s="22"/>
      <c r="H77" s="22"/>
      <c r="I77" s="23"/>
      <c r="J77" s="23"/>
      <c r="K77" s="23"/>
      <c r="L77" s="24"/>
      <c r="M77" s="24"/>
      <c r="N77" s="24"/>
      <c r="O77" s="25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</row>
    <row r="78" spans="1:60" ht="15" customHeight="1">
      <c r="A78" s="38" t="str">
        <f t="shared" ca="1" si="3"/>
        <v/>
      </c>
      <c r="B78" s="34" t="str">
        <f t="shared" ca="1" si="4"/>
        <v/>
      </c>
      <c r="C78" s="26" t="s">
        <v>30</v>
      </c>
      <c r="D78" s="27">
        <f t="shared" si="5"/>
        <v>40984</v>
      </c>
      <c r="E78" s="21"/>
      <c r="F78" s="22"/>
      <c r="G78" s="22"/>
      <c r="H78" s="22"/>
      <c r="I78" s="23"/>
      <c r="J78" s="23"/>
      <c r="K78" s="23"/>
      <c r="L78" s="24"/>
      <c r="M78" s="24"/>
      <c r="N78" s="24"/>
      <c r="O78" s="25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</row>
    <row r="79" spans="1:60" ht="15" customHeight="1">
      <c r="A79" s="38" t="str">
        <f t="shared" ca="1" si="3"/>
        <v/>
      </c>
      <c r="B79" s="34" t="str">
        <f t="shared" ca="1" si="4"/>
        <v/>
      </c>
      <c r="C79" s="26" t="s">
        <v>31</v>
      </c>
      <c r="D79" s="27">
        <f t="shared" si="5"/>
        <v>40985</v>
      </c>
      <c r="E79" s="21"/>
      <c r="F79" s="22"/>
      <c r="G79" s="22"/>
      <c r="H79" s="22"/>
      <c r="I79" s="23"/>
      <c r="J79" s="23"/>
      <c r="K79" s="23"/>
      <c r="L79" s="24"/>
      <c r="M79" s="24"/>
      <c r="N79" s="24"/>
      <c r="O79" s="25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</row>
    <row r="80" spans="1:60" ht="15" customHeight="1">
      <c r="A80" s="38" t="str">
        <f t="shared" ca="1" si="3"/>
        <v/>
      </c>
      <c r="B80" s="34" t="str">
        <f t="shared" ca="1" si="4"/>
        <v/>
      </c>
      <c r="C80" s="26" t="s">
        <v>32</v>
      </c>
      <c r="D80" s="27">
        <f t="shared" si="5"/>
        <v>40986</v>
      </c>
      <c r="E80" s="21"/>
      <c r="F80" s="22"/>
      <c r="G80" s="22"/>
      <c r="H80" s="22"/>
      <c r="I80" s="23"/>
      <c r="J80" s="23"/>
      <c r="K80" s="23"/>
      <c r="L80" s="24"/>
      <c r="M80" s="24"/>
      <c r="N80" s="24"/>
      <c r="O80" s="25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</row>
    <row r="81" spans="1:60" ht="15" customHeight="1">
      <c r="A81" s="38" t="str">
        <f t="shared" ca="1" si="3"/>
        <v/>
      </c>
      <c r="B81" s="34" t="str">
        <f t="shared" ca="1" si="4"/>
        <v/>
      </c>
      <c r="C81" s="26" t="s">
        <v>33</v>
      </c>
      <c r="D81" s="27">
        <f t="shared" si="5"/>
        <v>40987</v>
      </c>
      <c r="E81" s="21"/>
      <c r="F81" s="22"/>
      <c r="G81" s="22"/>
      <c r="H81" s="22"/>
      <c r="I81" s="23"/>
      <c r="J81" s="23"/>
      <c r="K81" s="23"/>
      <c r="L81" s="24"/>
      <c r="M81" s="24"/>
      <c r="N81" s="24"/>
      <c r="O81" s="25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</row>
    <row r="82" spans="1:60" ht="15" customHeight="1">
      <c r="A82" s="38" t="str">
        <f t="shared" ca="1" si="3"/>
        <v/>
      </c>
      <c r="B82" s="34" t="str">
        <f t="shared" ca="1" si="4"/>
        <v/>
      </c>
      <c r="C82" s="26" t="s">
        <v>34</v>
      </c>
      <c r="D82" s="27">
        <f t="shared" si="5"/>
        <v>40988</v>
      </c>
      <c r="E82" s="21"/>
      <c r="F82" s="22"/>
      <c r="G82" s="22"/>
      <c r="H82" s="22"/>
      <c r="I82" s="23"/>
      <c r="J82" s="23"/>
      <c r="K82" s="23"/>
      <c r="L82" s="24"/>
      <c r="M82" s="24"/>
      <c r="N82" s="24"/>
      <c r="O82" s="25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</row>
    <row r="83" spans="1:60" ht="15" customHeight="1">
      <c r="A83" s="38" t="str">
        <f t="shared" ca="1" si="3"/>
        <v/>
      </c>
      <c r="B83" s="34" t="str">
        <f t="shared" ca="1" si="4"/>
        <v/>
      </c>
      <c r="C83" s="26" t="s">
        <v>28</v>
      </c>
      <c r="D83" s="27">
        <f t="shared" si="5"/>
        <v>40989</v>
      </c>
      <c r="E83" s="21"/>
      <c r="F83" s="22"/>
      <c r="G83" s="22"/>
      <c r="H83" s="22"/>
      <c r="I83" s="23"/>
      <c r="J83" s="23"/>
      <c r="K83" s="23"/>
      <c r="L83" s="24"/>
      <c r="M83" s="24"/>
      <c r="N83" s="24"/>
      <c r="O83" s="25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</row>
    <row r="84" spans="1:60" ht="15" customHeight="1">
      <c r="A84" s="38" t="str">
        <f t="shared" ca="1" si="3"/>
        <v/>
      </c>
      <c r="B84" s="34" t="str">
        <f t="shared" ca="1" si="4"/>
        <v/>
      </c>
      <c r="C84" s="26" t="s">
        <v>29</v>
      </c>
      <c r="D84" s="27">
        <f t="shared" si="5"/>
        <v>40990</v>
      </c>
      <c r="E84" s="21"/>
      <c r="F84" s="22"/>
      <c r="G84" s="22"/>
      <c r="H84" s="22"/>
      <c r="I84" s="23"/>
      <c r="J84" s="23"/>
      <c r="K84" s="23"/>
      <c r="L84" s="24"/>
      <c r="M84" s="24"/>
      <c r="N84" s="24"/>
      <c r="O84" s="25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</row>
    <row r="85" spans="1:60" ht="15" customHeight="1">
      <c r="A85" s="38" t="str">
        <f t="shared" ca="1" si="3"/>
        <v/>
      </c>
      <c r="B85" s="34" t="str">
        <f t="shared" ca="1" si="4"/>
        <v/>
      </c>
      <c r="C85" s="26" t="s">
        <v>30</v>
      </c>
      <c r="D85" s="27">
        <f t="shared" si="5"/>
        <v>40991</v>
      </c>
      <c r="E85" s="21"/>
      <c r="F85" s="22"/>
      <c r="G85" s="22"/>
      <c r="H85" s="22"/>
      <c r="I85" s="23"/>
      <c r="J85" s="23"/>
      <c r="K85" s="23"/>
      <c r="L85" s="24"/>
      <c r="M85" s="24"/>
      <c r="N85" s="24"/>
      <c r="O85" s="25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</row>
    <row r="86" spans="1:60" ht="15" customHeight="1">
      <c r="A86" s="38" t="str">
        <f t="shared" ca="1" si="3"/>
        <v/>
      </c>
      <c r="B86" s="34" t="str">
        <f t="shared" ca="1" si="4"/>
        <v/>
      </c>
      <c r="C86" s="26" t="s">
        <v>31</v>
      </c>
      <c r="D86" s="27">
        <f t="shared" si="5"/>
        <v>40992</v>
      </c>
      <c r="E86" s="21"/>
      <c r="F86" s="22"/>
      <c r="G86" s="22"/>
      <c r="H86" s="22"/>
      <c r="I86" s="23"/>
      <c r="J86" s="23"/>
      <c r="K86" s="23"/>
      <c r="L86" s="24"/>
      <c r="M86" s="24"/>
      <c r="N86" s="24"/>
      <c r="O86" s="25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</row>
    <row r="87" spans="1:60" ht="15" customHeight="1">
      <c r="A87" s="38" t="str">
        <f t="shared" ca="1" si="3"/>
        <v/>
      </c>
      <c r="B87" s="34" t="str">
        <f t="shared" ca="1" si="4"/>
        <v/>
      </c>
      <c r="C87" s="26" t="s">
        <v>32</v>
      </c>
      <c r="D87" s="27">
        <f t="shared" si="5"/>
        <v>40993</v>
      </c>
      <c r="E87" s="21"/>
      <c r="F87" s="22"/>
      <c r="G87" s="22"/>
      <c r="H87" s="22"/>
      <c r="I87" s="23"/>
      <c r="J87" s="23"/>
      <c r="K87" s="23"/>
      <c r="L87" s="24"/>
      <c r="M87" s="24"/>
      <c r="N87" s="24"/>
      <c r="O87" s="25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</row>
    <row r="88" spans="1:60" ht="15" customHeight="1">
      <c r="A88" s="38" t="str">
        <f t="shared" ca="1" si="3"/>
        <v/>
      </c>
      <c r="B88" s="34" t="str">
        <f t="shared" ca="1" si="4"/>
        <v/>
      </c>
      <c r="C88" s="26" t="s">
        <v>33</v>
      </c>
      <c r="D88" s="27">
        <f t="shared" si="5"/>
        <v>40994</v>
      </c>
      <c r="E88" s="21"/>
      <c r="F88" s="22"/>
      <c r="G88" s="22"/>
      <c r="H88" s="22"/>
      <c r="I88" s="23"/>
      <c r="J88" s="23"/>
      <c r="K88" s="23"/>
      <c r="L88" s="24"/>
      <c r="M88" s="24"/>
      <c r="N88" s="24"/>
      <c r="O88" s="25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</row>
    <row r="89" spans="1:60" ht="15" customHeight="1">
      <c r="A89" s="38" t="str">
        <f t="shared" ca="1" si="3"/>
        <v/>
      </c>
      <c r="B89" s="34" t="str">
        <f t="shared" ca="1" si="4"/>
        <v/>
      </c>
      <c r="C89" s="26" t="s">
        <v>34</v>
      </c>
      <c r="D89" s="27">
        <f t="shared" si="5"/>
        <v>40995</v>
      </c>
      <c r="E89" s="21"/>
      <c r="F89" s="22"/>
      <c r="G89" s="22"/>
      <c r="H89" s="22"/>
      <c r="I89" s="23"/>
      <c r="J89" s="23"/>
      <c r="K89" s="23"/>
      <c r="L89" s="24"/>
      <c r="M89" s="24"/>
      <c r="N89" s="24"/>
      <c r="O89" s="25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</row>
    <row r="90" spans="1:60" ht="15" customHeight="1">
      <c r="A90" s="38" t="str">
        <f t="shared" ca="1" si="3"/>
        <v/>
      </c>
      <c r="B90" s="34" t="str">
        <f t="shared" ca="1" si="4"/>
        <v/>
      </c>
      <c r="C90" s="26" t="s">
        <v>28</v>
      </c>
      <c r="D90" s="27">
        <f t="shared" si="5"/>
        <v>40996</v>
      </c>
      <c r="E90" s="21"/>
      <c r="F90" s="22"/>
      <c r="G90" s="22"/>
      <c r="H90" s="22"/>
      <c r="I90" s="23"/>
      <c r="J90" s="23"/>
      <c r="K90" s="23"/>
      <c r="L90" s="24"/>
      <c r="M90" s="24"/>
      <c r="N90" s="24"/>
      <c r="O90" s="25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</row>
    <row r="91" spans="1:60" ht="15" customHeight="1">
      <c r="A91" s="38" t="str">
        <f t="shared" ca="1" si="3"/>
        <v/>
      </c>
      <c r="B91" s="34" t="str">
        <f t="shared" ca="1" si="4"/>
        <v/>
      </c>
      <c r="C91" s="26" t="s">
        <v>29</v>
      </c>
      <c r="D91" s="27">
        <f t="shared" si="5"/>
        <v>40997</v>
      </c>
      <c r="E91" s="21"/>
      <c r="F91" s="22"/>
      <c r="G91" s="22"/>
      <c r="H91" s="22"/>
      <c r="I91" s="23"/>
      <c r="J91" s="23"/>
      <c r="K91" s="23"/>
      <c r="L91" s="24"/>
      <c r="M91" s="24"/>
      <c r="N91" s="24"/>
      <c r="O91" s="25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</row>
    <row r="92" spans="1:60" ht="15" customHeight="1">
      <c r="A92" s="38" t="str">
        <f t="shared" ca="1" si="3"/>
        <v/>
      </c>
      <c r="B92" s="34" t="str">
        <f t="shared" ca="1" si="4"/>
        <v/>
      </c>
      <c r="C92" s="26" t="s">
        <v>30</v>
      </c>
      <c r="D92" s="27">
        <f t="shared" si="5"/>
        <v>40998</v>
      </c>
      <c r="E92" s="41"/>
      <c r="F92" s="22"/>
      <c r="G92" s="22"/>
      <c r="H92" s="22"/>
      <c r="I92" s="23"/>
      <c r="J92" s="23"/>
      <c r="K92" s="23"/>
      <c r="L92" s="24"/>
      <c r="M92" s="24"/>
      <c r="N92" s="24"/>
      <c r="O92" s="25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</row>
    <row r="93" spans="1:60" ht="15" customHeight="1">
      <c r="A93" s="38" t="str">
        <f t="shared" ca="1" si="3"/>
        <v/>
      </c>
      <c r="B93" s="34" t="str">
        <f t="shared" ca="1" si="4"/>
        <v/>
      </c>
      <c r="C93" s="26" t="s">
        <v>31</v>
      </c>
      <c r="D93" s="27">
        <f t="shared" si="5"/>
        <v>40999</v>
      </c>
      <c r="E93" s="21"/>
      <c r="F93" s="22"/>
      <c r="G93" s="22"/>
      <c r="H93" s="22"/>
      <c r="I93" s="23"/>
      <c r="J93" s="23"/>
      <c r="K93" s="23"/>
      <c r="L93" s="24"/>
      <c r="M93" s="24"/>
      <c r="N93" s="24"/>
      <c r="O93" s="25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</row>
    <row r="94" spans="1:60" ht="15" customHeight="1">
      <c r="A94" s="38" t="str">
        <f t="shared" ca="1" si="3"/>
        <v/>
      </c>
      <c r="B94" s="34" t="str">
        <f t="shared" ca="1" si="4"/>
        <v/>
      </c>
      <c r="C94" s="26" t="s">
        <v>32</v>
      </c>
      <c r="D94" s="27">
        <f t="shared" si="5"/>
        <v>41000</v>
      </c>
      <c r="E94" s="21"/>
      <c r="F94" s="22"/>
      <c r="G94" s="22"/>
      <c r="H94" s="22"/>
      <c r="I94" s="23"/>
      <c r="J94" s="23"/>
      <c r="K94" s="23"/>
      <c r="L94" s="24"/>
      <c r="M94" s="24"/>
      <c r="N94" s="24"/>
      <c r="O94" s="25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</row>
    <row r="95" spans="1:60" ht="15" customHeight="1">
      <c r="A95" s="38" t="str">
        <f t="shared" ca="1" si="3"/>
        <v/>
      </c>
      <c r="B95" s="34" t="str">
        <f t="shared" ca="1" si="4"/>
        <v/>
      </c>
      <c r="C95" s="26" t="s">
        <v>33</v>
      </c>
      <c r="D95" s="27">
        <f t="shared" si="5"/>
        <v>41001</v>
      </c>
      <c r="E95" s="21"/>
      <c r="F95" s="22"/>
      <c r="G95" s="22"/>
      <c r="H95" s="22"/>
      <c r="I95" s="23"/>
      <c r="J95" s="23"/>
      <c r="K95" s="23"/>
      <c r="L95" s="24"/>
      <c r="M95" s="24"/>
      <c r="N95" s="24"/>
      <c r="O95" s="25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</row>
    <row r="96" spans="1:60" ht="15" customHeight="1">
      <c r="A96" s="38" t="str">
        <f t="shared" ca="1" si="3"/>
        <v/>
      </c>
      <c r="B96" s="34" t="str">
        <f t="shared" ca="1" si="4"/>
        <v/>
      </c>
      <c r="C96" s="26" t="s">
        <v>34</v>
      </c>
      <c r="D96" s="27">
        <f t="shared" si="5"/>
        <v>41002</v>
      </c>
      <c r="E96" s="21"/>
      <c r="F96" s="22"/>
      <c r="G96" s="22"/>
      <c r="H96" s="22"/>
      <c r="I96" s="23"/>
      <c r="J96" s="23"/>
      <c r="K96" s="23"/>
      <c r="L96" s="24"/>
      <c r="M96" s="24"/>
      <c r="N96" s="24"/>
      <c r="O96" s="25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</row>
    <row r="97" spans="1:60" ht="15" customHeight="1">
      <c r="A97" s="38" t="str">
        <f t="shared" ca="1" si="3"/>
        <v/>
      </c>
      <c r="B97" s="34" t="str">
        <f t="shared" ca="1" si="4"/>
        <v/>
      </c>
      <c r="C97" s="26" t="s">
        <v>28</v>
      </c>
      <c r="D97" s="27">
        <f t="shared" si="5"/>
        <v>41003</v>
      </c>
      <c r="E97" s="21"/>
      <c r="F97" s="22"/>
      <c r="G97" s="22"/>
      <c r="H97" s="22"/>
      <c r="I97" s="23"/>
      <c r="J97" s="23"/>
      <c r="K97" s="23"/>
      <c r="L97" s="24"/>
      <c r="M97" s="24"/>
      <c r="N97" s="24"/>
      <c r="O97" s="25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</row>
    <row r="98" spans="1:60" ht="15" customHeight="1">
      <c r="A98" s="38" t="str">
        <f t="shared" ca="1" si="3"/>
        <v/>
      </c>
      <c r="B98" s="34" t="str">
        <f t="shared" ca="1" si="4"/>
        <v/>
      </c>
      <c r="C98" s="26" t="s">
        <v>29</v>
      </c>
      <c r="D98" s="27">
        <f t="shared" si="5"/>
        <v>41004</v>
      </c>
      <c r="E98" s="21"/>
      <c r="F98" s="22"/>
      <c r="G98" s="22"/>
      <c r="H98" s="22"/>
      <c r="I98" s="23"/>
      <c r="J98" s="23"/>
      <c r="K98" s="23"/>
      <c r="L98" s="24"/>
      <c r="M98" s="24"/>
      <c r="N98" s="24"/>
      <c r="O98" s="25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</row>
    <row r="99" spans="1:60" ht="15" customHeight="1">
      <c r="A99" s="38" t="str">
        <f t="shared" ca="1" si="3"/>
        <v/>
      </c>
      <c r="B99" s="34" t="str">
        <f t="shared" ca="1" si="4"/>
        <v/>
      </c>
      <c r="C99" s="26" t="s">
        <v>30</v>
      </c>
      <c r="D99" s="27">
        <f t="shared" si="5"/>
        <v>41005</v>
      </c>
      <c r="E99" s="21"/>
      <c r="F99" s="22"/>
      <c r="G99" s="22"/>
      <c r="H99" s="22"/>
      <c r="I99" s="23"/>
      <c r="J99" s="23"/>
      <c r="K99" s="23"/>
      <c r="L99" s="24"/>
      <c r="M99" s="24"/>
      <c r="N99" s="24"/>
      <c r="O99" s="25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</row>
    <row r="100" spans="1:60" ht="15" customHeight="1">
      <c r="A100" s="38" t="str">
        <f t="shared" ca="1" si="3"/>
        <v/>
      </c>
      <c r="B100" s="34" t="str">
        <f t="shared" ca="1" si="4"/>
        <v/>
      </c>
      <c r="C100" s="26" t="s">
        <v>31</v>
      </c>
      <c r="D100" s="27">
        <f t="shared" si="5"/>
        <v>41006</v>
      </c>
      <c r="E100" s="21"/>
      <c r="F100" s="22"/>
      <c r="G100" s="22"/>
      <c r="H100" s="22"/>
      <c r="I100" s="23"/>
      <c r="J100" s="23"/>
      <c r="K100" s="23"/>
      <c r="L100" s="24"/>
      <c r="M100" s="24"/>
      <c r="N100" s="24"/>
      <c r="O100" s="25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</row>
    <row r="101" spans="1:60" ht="15" customHeight="1">
      <c r="A101" s="38" t="str">
        <f t="shared" ca="1" si="3"/>
        <v/>
      </c>
      <c r="B101" s="34" t="str">
        <f t="shared" ca="1" si="4"/>
        <v/>
      </c>
      <c r="C101" s="26" t="s">
        <v>32</v>
      </c>
      <c r="D101" s="27">
        <f t="shared" si="5"/>
        <v>41007</v>
      </c>
      <c r="E101" s="21"/>
      <c r="F101" s="22"/>
      <c r="G101" s="22"/>
      <c r="H101" s="22"/>
      <c r="I101" s="23"/>
      <c r="J101" s="23"/>
      <c r="K101" s="23"/>
      <c r="L101" s="23"/>
      <c r="M101" s="24"/>
      <c r="N101" s="24"/>
      <c r="O101" s="25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</row>
    <row r="102" spans="1:60" ht="15" customHeight="1">
      <c r="A102" s="38" t="str">
        <f t="shared" ca="1" si="3"/>
        <v/>
      </c>
      <c r="B102" s="34" t="str">
        <f t="shared" ca="1" si="4"/>
        <v/>
      </c>
      <c r="C102" s="26" t="s">
        <v>33</v>
      </c>
      <c r="D102" s="27">
        <f t="shared" si="5"/>
        <v>41008</v>
      </c>
      <c r="E102" s="21"/>
      <c r="F102" s="22"/>
      <c r="G102" s="22"/>
      <c r="H102" s="22"/>
      <c r="I102" s="23"/>
      <c r="J102" s="23"/>
      <c r="K102" s="23"/>
      <c r="L102" s="23"/>
      <c r="M102" s="24"/>
      <c r="N102" s="24"/>
      <c r="O102" s="25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</row>
    <row r="103" spans="1:60" ht="15" customHeight="1">
      <c r="A103" s="38" t="str">
        <f t="shared" ca="1" si="3"/>
        <v/>
      </c>
      <c r="B103" s="34" t="str">
        <f t="shared" ca="1" si="4"/>
        <v/>
      </c>
      <c r="C103" s="26" t="s">
        <v>34</v>
      </c>
      <c r="D103" s="27">
        <f t="shared" si="5"/>
        <v>41009</v>
      </c>
      <c r="E103" s="21"/>
      <c r="F103" s="22"/>
      <c r="G103" s="22"/>
      <c r="H103" s="22"/>
      <c r="I103" s="23"/>
      <c r="J103" s="23"/>
      <c r="K103" s="23"/>
      <c r="L103" s="23"/>
      <c r="M103" s="24"/>
      <c r="N103" s="24"/>
      <c r="O103" s="25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</row>
    <row r="104" spans="1:60" ht="15" customHeight="1">
      <c r="A104" s="38" t="str">
        <f t="shared" ca="1" si="3"/>
        <v/>
      </c>
      <c r="B104" s="34" t="str">
        <f t="shared" ca="1" si="4"/>
        <v/>
      </c>
      <c r="C104" s="26" t="s">
        <v>28</v>
      </c>
      <c r="D104" s="27">
        <f t="shared" si="5"/>
        <v>41010</v>
      </c>
      <c r="E104" s="21"/>
      <c r="F104" s="22"/>
      <c r="G104" s="22"/>
      <c r="H104" s="22"/>
      <c r="I104" s="23"/>
      <c r="J104" s="23"/>
      <c r="K104" s="23"/>
      <c r="L104" s="23"/>
      <c r="M104" s="24"/>
      <c r="N104" s="24"/>
      <c r="O104" s="25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</row>
    <row r="105" spans="1:60" ht="15" customHeight="1">
      <c r="A105" s="38" t="str">
        <f t="shared" ca="1" si="3"/>
        <v/>
      </c>
      <c r="B105" s="34" t="str">
        <f t="shared" ca="1" si="4"/>
        <v/>
      </c>
      <c r="C105" s="26" t="s">
        <v>29</v>
      </c>
      <c r="D105" s="27">
        <f t="shared" si="5"/>
        <v>41011</v>
      </c>
      <c r="E105" s="21"/>
      <c r="F105" s="22"/>
      <c r="G105" s="22"/>
      <c r="H105" s="22"/>
      <c r="I105" s="23"/>
      <c r="J105" s="23"/>
      <c r="K105" s="23"/>
      <c r="L105" s="23"/>
      <c r="M105" s="24"/>
      <c r="N105" s="24"/>
      <c r="O105" s="25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</row>
    <row r="106" spans="1:60" ht="15" customHeight="1">
      <c r="A106" s="38" t="str">
        <f t="shared" ca="1" si="3"/>
        <v/>
      </c>
      <c r="B106" s="34" t="str">
        <f t="shared" ca="1" si="4"/>
        <v/>
      </c>
      <c r="C106" s="26" t="s">
        <v>30</v>
      </c>
      <c r="D106" s="27">
        <f t="shared" si="5"/>
        <v>41012</v>
      </c>
      <c r="E106" s="21"/>
      <c r="F106" s="22"/>
      <c r="G106" s="22"/>
      <c r="H106" s="22"/>
      <c r="I106" s="23"/>
      <c r="J106" s="23"/>
      <c r="K106" s="23"/>
      <c r="L106" s="23"/>
      <c r="M106" s="24"/>
      <c r="N106" s="24"/>
      <c r="O106" s="25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</row>
    <row r="107" spans="1:60" ht="15" customHeight="1">
      <c r="A107" s="38" t="str">
        <f t="shared" ca="1" si="3"/>
        <v/>
      </c>
      <c r="B107" s="34" t="str">
        <f t="shared" ca="1" si="4"/>
        <v/>
      </c>
      <c r="C107" s="26" t="s">
        <v>31</v>
      </c>
      <c r="D107" s="27">
        <f t="shared" si="5"/>
        <v>41013</v>
      </c>
      <c r="E107" s="21"/>
      <c r="F107" s="22"/>
      <c r="G107" s="22"/>
      <c r="H107" s="22"/>
      <c r="I107" s="23"/>
      <c r="J107" s="23"/>
      <c r="K107" s="23"/>
      <c r="L107" s="23"/>
      <c r="M107" s="24"/>
      <c r="N107" s="24"/>
      <c r="O107" s="25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</row>
    <row r="108" spans="1:60" ht="15" customHeight="1">
      <c r="A108" s="38" t="str">
        <f t="shared" ca="1" si="3"/>
        <v/>
      </c>
      <c r="B108" s="34" t="str">
        <f t="shared" ca="1" si="4"/>
        <v/>
      </c>
      <c r="C108" s="26" t="s">
        <v>32</v>
      </c>
      <c r="D108" s="27">
        <f t="shared" si="5"/>
        <v>41014</v>
      </c>
      <c r="E108" s="21"/>
      <c r="F108" s="22"/>
      <c r="G108" s="22"/>
      <c r="H108" s="22"/>
      <c r="I108" s="23"/>
      <c r="J108" s="23"/>
      <c r="K108" s="23"/>
      <c r="L108" s="24"/>
      <c r="M108" s="24"/>
      <c r="N108" s="24"/>
      <c r="O108" s="25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</row>
    <row r="109" spans="1:60" ht="15" customHeight="1">
      <c r="A109" s="38" t="str">
        <f t="shared" ca="1" si="3"/>
        <v/>
      </c>
      <c r="B109" s="34" t="str">
        <f t="shared" ca="1" si="4"/>
        <v/>
      </c>
      <c r="C109" s="26" t="s">
        <v>33</v>
      </c>
      <c r="D109" s="27">
        <f t="shared" si="5"/>
        <v>41015</v>
      </c>
      <c r="E109" s="21"/>
      <c r="F109" s="22"/>
      <c r="G109" s="22"/>
      <c r="H109" s="22"/>
      <c r="I109" s="23"/>
      <c r="J109" s="23"/>
      <c r="K109" s="23"/>
      <c r="L109" s="24"/>
      <c r="M109" s="24"/>
      <c r="N109" s="24"/>
      <c r="O109" s="25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</row>
    <row r="110" spans="1:60" ht="15" customHeight="1">
      <c r="A110" s="38" t="str">
        <f t="shared" ca="1" si="3"/>
        <v/>
      </c>
      <c r="B110" s="34" t="str">
        <f t="shared" ca="1" si="4"/>
        <v/>
      </c>
      <c r="C110" s="26" t="s">
        <v>34</v>
      </c>
      <c r="D110" s="27">
        <f t="shared" si="5"/>
        <v>41016</v>
      </c>
      <c r="E110" s="21"/>
      <c r="F110" s="22"/>
      <c r="G110" s="22"/>
      <c r="H110" s="22"/>
      <c r="I110" s="23"/>
      <c r="J110" s="23"/>
      <c r="K110" s="23"/>
      <c r="L110" s="23"/>
      <c r="M110" s="23"/>
      <c r="N110" s="23"/>
      <c r="O110" s="25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</row>
    <row r="111" spans="1:60" ht="15" customHeight="1">
      <c r="A111" s="38" t="str">
        <f t="shared" ca="1" si="3"/>
        <v/>
      </c>
      <c r="B111" s="34" t="str">
        <f t="shared" ca="1" si="4"/>
        <v/>
      </c>
      <c r="C111" s="26" t="s">
        <v>28</v>
      </c>
      <c r="D111" s="27">
        <f t="shared" si="5"/>
        <v>41017</v>
      </c>
      <c r="E111" s="21"/>
      <c r="F111" s="22"/>
      <c r="G111" s="22"/>
      <c r="H111" s="22"/>
      <c r="I111" s="23"/>
      <c r="J111" s="23"/>
      <c r="K111" s="23"/>
      <c r="L111" s="23"/>
      <c r="M111" s="23"/>
      <c r="N111" s="23"/>
      <c r="O111" s="25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</row>
    <row r="112" spans="1:60" ht="20.25" customHeight="1">
      <c r="A112" s="38" t="str">
        <f t="shared" ca="1" si="3"/>
        <v/>
      </c>
      <c r="B112" s="34" t="str">
        <f t="shared" ca="1" si="4"/>
        <v/>
      </c>
      <c r="C112" s="26" t="s">
        <v>29</v>
      </c>
      <c r="D112" s="27">
        <f t="shared" si="5"/>
        <v>41018</v>
      </c>
      <c r="E112" s="21"/>
      <c r="F112" s="22"/>
      <c r="G112" s="22"/>
      <c r="H112" s="22"/>
      <c r="I112" s="23"/>
      <c r="J112" s="23"/>
      <c r="K112" s="23"/>
      <c r="L112" s="23"/>
      <c r="M112" s="23"/>
      <c r="N112" s="23"/>
      <c r="O112" s="25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</row>
    <row r="113" spans="1:60" ht="15" customHeight="1">
      <c r="A113" s="38" t="str">
        <f t="shared" ca="1" si="3"/>
        <v/>
      </c>
      <c r="B113" s="34" t="str">
        <f t="shared" ca="1" si="4"/>
        <v/>
      </c>
      <c r="C113" s="26" t="s">
        <v>30</v>
      </c>
      <c r="D113" s="27">
        <f t="shared" si="5"/>
        <v>41019</v>
      </c>
      <c r="E113" s="21"/>
      <c r="F113" s="22"/>
      <c r="G113" s="22"/>
      <c r="H113" s="22"/>
      <c r="I113" s="23"/>
      <c r="J113" s="23"/>
      <c r="K113" s="23"/>
      <c r="L113" s="23"/>
      <c r="M113" s="23"/>
      <c r="N113" s="23"/>
      <c r="O113" s="25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</row>
    <row r="114" spans="1:60" ht="15" customHeight="1">
      <c r="A114" s="38" t="str">
        <f t="shared" ca="1" si="3"/>
        <v/>
      </c>
      <c r="B114" s="34" t="str">
        <f t="shared" ca="1" si="4"/>
        <v/>
      </c>
      <c r="C114" s="26" t="s">
        <v>31</v>
      </c>
      <c r="D114" s="27">
        <f t="shared" si="5"/>
        <v>41020</v>
      </c>
      <c r="E114" s="21"/>
      <c r="F114" s="22"/>
      <c r="G114" s="22"/>
      <c r="H114" s="22"/>
      <c r="I114" s="23"/>
      <c r="J114" s="23"/>
      <c r="K114" s="23"/>
      <c r="L114" s="23"/>
      <c r="M114" s="23"/>
      <c r="N114" s="23"/>
      <c r="O114" s="25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</row>
    <row r="115" spans="1:60" ht="15" customHeight="1">
      <c r="A115" s="38" t="str">
        <f t="shared" ca="1" si="3"/>
        <v/>
      </c>
      <c r="B115" s="34" t="str">
        <f t="shared" ca="1" si="4"/>
        <v/>
      </c>
      <c r="C115" s="26" t="s">
        <v>32</v>
      </c>
      <c r="D115" s="27">
        <f t="shared" si="5"/>
        <v>41021</v>
      </c>
      <c r="E115" s="21"/>
      <c r="F115" s="22"/>
      <c r="G115" s="22"/>
      <c r="H115" s="22"/>
      <c r="I115" s="23"/>
      <c r="J115" s="23"/>
      <c r="K115" s="23"/>
      <c r="L115" s="24"/>
      <c r="M115" s="24"/>
      <c r="N115" s="24"/>
      <c r="O115" s="25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</row>
    <row r="116" spans="1:60" ht="15" customHeight="1">
      <c r="A116" s="38" t="str">
        <f t="shared" ca="1" si="3"/>
        <v/>
      </c>
      <c r="B116" s="34" t="str">
        <f t="shared" ca="1" si="4"/>
        <v/>
      </c>
      <c r="C116" s="26" t="s">
        <v>33</v>
      </c>
      <c r="D116" s="27">
        <f t="shared" si="5"/>
        <v>41022</v>
      </c>
      <c r="E116" s="21"/>
      <c r="F116" s="22"/>
      <c r="G116" s="22"/>
      <c r="H116" s="22"/>
      <c r="I116" s="23"/>
      <c r="J116" s="23"/>
      <c r="K116" s="23"/>
      <c r="L116" s="24"/>
      <c r="M116" s="24"/>
      <c r="N116" s="24"/>
      <c r="O116" s="25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</row>
    <row r="117" spans="1:60" ht="15" customHeight="1">
      <c r="A117" s="38" t="str">
        <f t="shared" ca="1" si="3"/>
        <v/>
      </c>
      <c r="B117" s="34" t="str">
        <f t="shared" ca="1" si="4"/>
        <v/>
      </c>
      <c r="C117" s="26" t="s">
        <v>34</v>
      </c>
      <c r="D117" s="27">
        <f t="shared" si="5"/>
        <v>41023</v>
      </c>
      <c r="E117" s="21"/>
      <c r="F117" s="22"/>
      <c r="G117" s="22"/>
      <c r="H117" s="22"/>
      <c r="I117" s="23"/>
      <c r="J117" s="23"/>
      <c r="K117" s="23"/>
      <c r="L117" s="24"/>
      <c r="M117" s="24"/>
      <c r="N117" s="24"/>
      <c r="O117" s="25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</row>
    <row r="118" spans="1:60" ht="15" customHeight="1">
      <c r="A118" s="38" t="str">
        <f t="shared" ca="1" si="3"/>
        <v/>
      </c>
      <c r="B118" s="34" t="str">
        <f t="shared" ca="1" si="4"/>
        <v/>
      </c>
      <c r="C118" s="26" t="s">
        <v>28</v>
      </c>
      <c r="D118" s="27">
        <f t="shared" si="5"/>
        <v>41024</v>
      </c>
      <c r="E118" s="21"/>
      <c r="F118" s="22"/>
      <c r="G118" s="22"/>
      <c r="H118" s="22"/>
      <c r="I118" s="23"/>
      <c r="J118" s="23"/>
      <c r="K118" s="23"/>
      <c r="L118" s="24"/>
      <c r="M118" s="24"/>
      <c r="N118" s="24"/>
      <c r="O118" s="25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</row>
    <row r="119" spans="1:60" ht="15" customHeight="1">
      <c r="A119" s="38" t="str">
        <f t="shared" ca="1" si="3"/>
        <v/>
      </c>
      <c r="B119" s="34" t="str">
        <f t="shared" ca="1" si="4"/>
        <v/>
      </c>
      <c r="C119" s="26" t="s">
        <v>29</v>
      </c>
      <c r="D119" s="27">
        <f t="shared" si="5"/>
        <v>41025</v>
      </c>
      <c r="E119" s="21"/>
      <c r="F119" s="22"/>
      <c r="G119" s="22"/>
      <c r="H119" s="22"/>
      <c r="I119" s="23"/>
      <c r="J119" s="23"/>
      <c r="K119" s="23"/>
      <c r="L119" s="24"/>
      <c r="M119" s="24"/>
      <c r="N119" s="24"/>
      <c r="O119" s="25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</row>
    <row r="120" spans="1:60" ht="15" customHeight="1">
      <c r="A120" s="38" t="str">
        <f t="shared" ca="1" si="3"/>
        <v/>
      </c>
      <c r="B120" s="34" t="str">
        <f t="shared" ca="1" si="4"/>
        <v/>
      </c>
      <c r="C120" s="26" t="s">
        <v>30</v>
      </c>
      <c r="D120" s="27">
        <f t="shared" si="5"/>
        <v>41026</v>
      </c>
      <c r="E120" s="21"/>
      <c r="F120" s="22"/>
      <c r="G120" s="22"/>
      <c r="H120" s="22"/>
      <c r="I120" s="23"/>
      <c r="J120" s="23"/>
      <c r="K120" s="23"/>
      <c r="L120" s="24"/>
      <c r="M120" s="24"/>
      <c r="N120" s="24"/>
      <c r="O120" s="25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</row>
    <row r="121" spans="1:60" ht="15" customHeight="1">
      <c r="A121" s="38" t="str">
        <f t="shared" ca="1" si="3"/>
        <v/>
      </c>
      <c r="B121" s="34" t="str">
        <f t="shared" ca="1" si="4"/>
        <v/>
      </c>
      <c r="C121" s="26" t="s">
        <v>31</v>
      </c>
      <c r="D121" s="27">
        <f t="shared" si="5"/>
        <v>41027</v>
      </c>
      <c r="E121" s="21"/>
      <c r="F121" s="22"/>
      <c r="G121" s="22"/>
      <c r="H121" s="22"/>
      <c r="I121" s="23"/>
      <c r="J121" s="23"/>
      <c r="K121" s="23"/>
      <c r="L121" s="24"/>
      <c r="M121" s="24"/>
      <c r="N121" s="24"/>
      <c r="O121" s="25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</row>
    <row r="122" spans="1:60" ht="15" customHeight="1">
      <c r="A122" s="38" t="str">
        <f t="shared" ca="1" si="3"/>
        <v/>
      </c>
      <c r="B122" s="34" t="str">
        <f t="shared" ca="1" si="4"/>
        <v/>
      </c>
      <c r="C122" s="26" t="s">
        <v>32</v>
      </c>
      <c r="D122" s="27">
        <f t="shared" si="5"/>
        <v>41028</v>
      </c>
      <c r="E122" s="21"/>
      <c r="F122" s="22"/>
      <c r="G122" s="22"/>
      <c r="H122" s="22"/>
      <c r="I122" s="23"/>
      <c r="J122" s="23"/>
      <c r="K122" s="23"/>
      <c r="L122" s="24"/>
      <c r="M122" s="24"/>
      <c r="N122" s="24"/>
      <c r="O122" s="25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</row>
    <row r="123" spans="1:60" ht="15" customHeight="1">
      <c r="A123" s="38" t="str">
        <f t="shared" ca="1" si="3"/>
        <v/>
      </c>
      <c r="B123" s="34" t="str">
        <f t="shared" ca="1" si="4"/>
        <v/>
      </c>
      <c r="C123" s="26" t="s">
        <v>33</v>
      </c>
      <c r="D123" s="27">
        <f t="shared" si="5"/>
        <v>41029</v>
      </c>
      <c r="E123" s="21"/>
      <c r="F123" s="22"/>
      <c r="G123" s="22"/>
      <c r="H123" s="22"/>
      <c r="I123" s="23"/>
      <c r="J123" s="23"/>
      <c r="K123" s="23"/>
      <c r="L123" s="24"/>
      <c r="M123" s="24"/>
      <c r="N123" s="24"/>
      <c r="O123" s="25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</row>
    <row r="124" spans="1:60" ht="15" customHeight="1">
      <c r="A124" s="38" t="str">
        <f t="shared" ca="1" si="3"/>
        <v/>
      </c>
      <c r="B124" s="34" t="str">
        <f t="shared" ca="1" si="4"/>
        <v/>
      </c>
      <c r="C124" s="26" t="s">
        <v>34</v>
      </c>
      <c r="D124" s="27">
        <f t="shared" si="5"/>
        <v>41030</v>
      </c>
      <c r="E124" s="21"/>
      <c r="F124" s="22"/>
      <c r="G124" s="22"/>
      <c r="H124" s="22"/>
      <c r="I124" s="23"/>
      <c r="J124" s="23"/>
      <c r="K124" s="23"/>
      <c r="L124" s="24"/>
      <c r="M124" s="24"/>
      <c r="N124" s="24"/>
      <c r="O124" s="25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</row>
    <row r="125" spans="1:60" ht="15" customHeight="1">
      <c r="A125" s="38" t="str">
        <f t="shared" ca="1" si="3"/>
        <v/>
      </c>
      <c r="B125" s="34" t="str">
        <f t="shared" ca="1" si="4"/>
        <v/>
      </c>
      <c r="C125" s="26" t="s">
        <v>28</v>
      </c>
      <c r="D125" s="27">
        <f t="shared" si="5"/>
        <v>41031</v>
      </c>
      <c r="E125" s="21"/>
      <c r="F125" s="22"/>
      <c r="G125" s="22"/>
      <c r="H125" s="22"/>
      <c r="I125" s="23"/>
      <c r="J125" s="23"/>
      <c r="K125" s="23"/>
      <c r="L125" s="24"/>
      <c r="M125" s="24"/>
      <c r="N125" s="24"/>
      <c r="O125" s="25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</row>
    <row r="126" spans="1:60" ht="15" customHeight="1">
      <c r="A126" s="38" t="str">
        <f t="shared" ca="1" si="3"/>
        <v/>
      </c>
      <c r="B126" s="34" t="str">
        <f t="shared" ca="1" si="4"/>
        <v/>
      </c>
      <c r="C126" s="26" t="s">
        <v>29</v>
      </c>
      <c r="D126" s="27">
        <f t="shared" si="5"/>
        <v>41032</v>
      </c>
      <c r="E126" s="21"/>
      <c r="F126" s="22"/>
      <c r="G126" s="22"/>
      <c r="H126" s="22"/>
      <c r="I126" s="23"/>
      <c r="J126" s="23"/>
      <c r="K126" s="23"/>
      <c r="L126" s="24"/>
      <c r="M126" s="24"/>
      <c r="N126" s="24"/>
      <c r="O126" s="25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</row>
    <row r="127" spans="1:60" ht="15" customHeight="1">
      <c r="A127" s="38" t="str">
        <f t="shared" ca="1" si="3"/>
        <v/>
      </c>
      <c r="B127" s="34" t="str">
        <f t="shared" ca="1" si="4"/>
        <v/>
      </c>
      <c r="C127" s="26" t="s">
        <v>30</v>
      </c>
      <c r="D127" s="27">
        <f t="shared" si="5"/>
        <v>41033</v>
      </c>
      <c r="E127" s="21"/>
      <c r="F127" s="22"/>
      <c r="G127" s="22"/>
      <c r="H127" s="22"/>
      <c r="I127" s="23"/>
      <c r="J127" s="23"/>
      <c r="K127" s="23"/>
      <c r="L127" s="24"/>
      <c r="M127" s="24"/>
      <c r="N127" s="24"/>
      <c r="O127" s="25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</row>
    <row r="128" spans="1:60" ht="15" customHeight="1">
      <c r="A128" s="38" t="str">
        <f t="shared" ca="1" si="3"/>
        <v/>
      </c>
      <c r="B128" s="34" t="str">
        <f t="shared" ca="1" si="4"/>
        <v/>
      </c>
      <c r="C128" s="26" t="s">
        <v>31</v>
      </c>
      <c r="D128" s="27">
        <f t="shared" si="5"/>
        <v>41034</v>
      </c>
      <c r="E128" s="21"/>
      <c r="F128" s="22"/>
      <c r="G128" s="22"/>
      <c r="H128" s="22"/>
      <c r="I128" s="23"/>
      <c r="J128" s="23"/>
      <c r="K128" s="23"/>
      <c r="L128" s="24"/>
      <c r="M128" s="24"/>
      <c r="N128" s="24"/>
      <c r="O128" s="25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</row>
    <row r="129" spans="1:60" ht="15" customHeight="1">
      <c r="A129" s="38" t="str">
        <f t="shared" ca="1" si="3"/>
        <v/>
      </c>
      <c r="B129" s="34" t="str">
        <f t="shared" ca="1" si="4"/>
        <v/>
      </c>
      <c r="C129" s="26" t="s">
        <v>32</v>
      </c>
      <c r="D129" s="27">
        <f t="shared" si="5"/>
        <v>41035</v>
      </c>
      <c r="E129" s="21"/>
      <c r="F129" s="22"/>
      <c r="G129" s="22"/>
      <c r="H129" s="22"/>
      <c r="I129" s="23"/>
      <c r="J129" s="23"/>
      <c r="K129" s="23"/>
      <c r="L129" s="24"/>
      <c r="M129" s="24"/>
      <c r="N129" s="24"/>
      <c r="O129" s="25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</row>
    <row r="130" spans="1:60" ht="15" customHeight="1">
      <c r="A130" s="38" t="str">
        <f t="shared" ca="1" si="3"/>
        <v/>
      </c>
      <c r="B130" s="34" t="str">
        <f t="shared" ca="1" si="4"/>
        <v/>
      </c>
      <c r="C130" s="26" t="s">
        <v>33</v>
      </c>
      <c r="D130" s="27">
        <f t="shared" si="5"/>
        <v>41036</v>
      </c>
      <c r="E130" s="21"/>
      <c r="F130" s="22"/>
      <c r="G130" s="22"/>
      <c r="H130" s="22"/>
      <c r="I130" s="23"/>
      <c r="J130" s="23"/>
      <c r="K130" s="23"/>
      <c r="L130" s="24"/>
      <c r="M130" s="24"/>
      <c r="N130" s="24"/>
      <c r="O130" s="25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</row>
    <row r="131" spans="1:60" ht="15" customHeight="1">
      <c r="A131" s="38" t="str">
        <f t="shared" ca="1" si="3"/>
        <v/>
      </c>
      <c r="B131" s="34" t="str">
        <f t="shared" ca="1" si="4"/>
        <v/>
      </c>
      <c r="C131" s="26" t="s">
        <v>34</v>
      </c>
      <c r="D131" s="27">
        <f t="shared" si="5"/>
        <v>41037</v>
      </c>
      <c r="E131" s="21"/>
      <c r="F131" s="22"/>
      <c r="G131" s="22"/>
      <c r="H131" s="22"/>
      <c r="I131" s="23"/>
      <c r="J131" s="23"/>
      <c r="K131" s="23"/>
      <c r="L131" s="24"/>
      <c r="M131" s="24"/>
      <c r="N131" s="24"/>
      <c r="O131" s="25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</row>
    <row r="132" spans="1:60" ht="15" customHeight="1">
      <c r="A132" s="38" t="str">
        <f t="shared" ref="A132:A195" ca="1" si="6">IF(D132=(TODAY()), "Сегодня","")</f>
        <v/>
      </c>
      <c r="B132" s="34" t="str">
        <f t="shared" ref="B132:B195" ca="1" si="7">IF(D132=(TODAY()), "Ё","")</f>
        <v/>
      </c>
      <c r="C132" s="26" t="s">
        <v>28</v>
      </c>
      <c r="D132" s="27">
        <f t="shared" si="5"/>
        <v>41038</v>
      </c>
      <c r="E132" s="21"/>
      <c r="F132" s="22"/>
      <c r="G132" s="22"/>
      <c r="H132" s="22"/>
      <c r="I132" s="23"/>
      <c r="J132" s="23"/>
      <c r="K132" s="23"/>
      <c r="L132" s="24"/>
      <c r="M132" s="24"/>
      <c r="N132" s="24"/>
      <c r="O132" s="25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</row>
    <row r="133" spans="1:60" ht="15" customHeight="1">
      <c r="A133" s="38" t="str">
        <f t="shared" ca="1" si="6"/>
        <v/>
      </c>
      <c r="B133" s="34" t="str">
        <f t="shared" ca="1" si="7"/>
        <v/>
      </c>
      <c r="C133" s="26" t="s">
        <v>29</v>
      </c>
      <c r="D133" s="27">
        <f t="shared" ref="D133:D196" si="8">D132+1</f>
        <v>41039</v>
      </c>
      <c r="E133" s="21"/>
      <c r="F133" s="22"/>
      <c r="G133" s="22"/>
      <c r="H133" s="22"/>
      <c r="I133" s="23"/>
      <c r="J133" s="23"/>
      <c r="K133" s="23"/>
      <c r="L133" s="24"/>
      <c r="M133" s="24"/>
      <c r="N133" s="24"/>
      <c r="O133" s="25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</row>
    <row r="134" spans="1:60" ht="15" customHeight="1">
      <c r="A134" s="38" t="str">
        <f t="shared" ca="1" si="6"/>
        <v/>
      </c>
      <c r="B134" s="34" t="str">
        <f t="shared" ca="1" si="7"/>
        <v/>
      </c>
      <c r="C134" s="26" t="s">
        <v>30</v>
      </c>
      <c r="D134" s="27">
        <f t="shared" si="8"/>
        <v>41040</v>
      </c>
      <c r="E134" s="21"/>
      <c r="F134" s="22"/>
      <c r="G134" s="22"/>
      <c r="H134" s="22"/>
      <c r="I134" s="23"/>
      <c r="J134" s="23"/>
      <c r="K134" s="23"/>
      <c r="L134" s="24"/>
      <c r="M134" s="24"/>
      <c r="N134" s="24"/>
      <c r="O134" s="25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</row>
    <row r="135" spans="1:60" ht="15" customHeight="1">
      <c r="A135" s="38" t="str">
        <f t="shared" ca="1" si="6"/>
        <v/>
      </c>
      <c r="B135" s="34" t="str">
        <f t="shared" ca="1" si="7"/>
        <v/>
      </c>
      <c r="C135" s="26" t="s">
        <v>31</v>
      </c>
      <c r="D135" s="27">
        <f t="shared" si="8"/>
        <v>41041</v>
      </c>
      <c r="E135" s="21"/>
      <c r="F135" s="22"/>
      <c r="G135" s="22"/>
      <c r="H135" s="22"/>
      <c r="I135" s="23"/>
      <c r="J135" s="23"/>
      <c r="K135" s="23"/>
      <c r="L135" s="24"/>
      <c r="M135" s="24"/>
      <c r="N135" s="24"/>
      <c r="O135" s="25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</row>
    <row r="136" spans="1:60" ht="15" customHeight="1">
      <c r="A136" s="38" t="str">
        <f t="shared" ca="1" si="6"/>
        <v/>
      </c>
      <c r="B136" s="34" t="str">
        <f t="shared" ca="1" si="7"/>
        <v/>
      </c>
      <c r="C136" s="26" t="s">
        <v>32</v>
      </c>
      <c r="D136" s="27">
        <f t="shared" si="8"/>
        <v>41042</v>
      </c>
      <c r="E136" s="21"/>
      <c r="F136" s="22"/>
      <c r="G136" s="22"/>
      <c r="H136" s="22"/>
      <c r="I136" s="23"/>
      <c r="J136" s="23"/>
      <c r="K136" s="23"/>
      <c r="L136" s="24"/>
      <c r="M136" s="24"/>
      <c r="N136" s="24"/>
      <c r="O136" s="25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</row>
    <row r="137" spans="1:60" ht="15" customHeight="1">
      <c r="A137" s="38" t="str">
        <f t="shared" ca="1" si="6"/>
        <v/>
      </c>
      <c r="B137" s="34" t="str">
        <f t="shared" ca="1" si="7"/>
        <v/>
      </c>
      <c r="C137" s="26" t="s">
        <v>33</v>
      </c>
      <c r="D137" s="27">
        <f t="shared" si="8"/>
        <v>41043</v>
      </c>
      <c r="E137" s="21"/>
      <c r="F137" s="22"/>
      <c r="G137" s="22"/>
      <c r="H137" s="22"/>
      <c r="I137" s="23"/>
      <c r="J137" s="23"/>
      <c r="K137" s="23"/>
      <c r="L137" s="24"/>
      <c r="M137" s="24"/>
      <c r="N137" s="24"/>
      <c r="O137" s="25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</row>
    <row r="138" spans="1:60" ht="15" customHeight="1">
      <c r="A138" s="38" t="str">
        <f t="shared" ca="1" si="6"/>
        <v/>
      </c>
      <c r="B138" s="34" t="str">
        <f t="shared" ca="1" si="7"/>
        <v/>
      </c>
      <c r="C138" s="26" t="s">
        <v>34</v>
      </c>
      <c r="D138" s="27">
        <f t="shared" si="8"/>
        <v>41044</v>
      </c>
      <c r="E138" s="21"/>
      <c r="F138" s="22"/>
      <c r="G138" s="22"/>
      <c r="H138" s="22"/>
      <c r="I138" s="23"/>
      <c r="J138" s="23"/>
      <c r="K138" s="23"/>
      <c r="L138" s="24"/>
      <c r="M138" s="24"/>
      <c r="N138" s="24"/>
      <c r="O138" s="25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</row>
    <row r="139" spans="1:60" ht="15" customHeight="1">
      <c r="A139" s="38" t="str">
        <f t="shared" ca="1" si="6"/>
        <v/>
      </c>
      <c r="B139" s="34" t="str">
        <f t="shared" ca="1" si="7"/>
        <v/>
      </c>
      <c r="C139" s="26" t="s">
        <v>28</v>
      </c>
      <c r="D139" s="27">
        <f t="shared" si="8"/>
        <v>41045</v>
      </c>
      <c r="E139" s="21"/>
      <c r="F139" s="22"/>
      <c r="G139" s="22"/>
      <c r="H139" s="22"/>
      <c r="I139" s="23"/>
      <c r="J139" s="23"/>
      <c r="K139" s="23"/>
      <c r="L139" s="24"/>
      <c r="M139" s="24"/>
      <c r="N139" s="24"/>
      <c r="O139" s="25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</row>
    <row r="140" spans="1:60" ht="15" customHeight="1">
      <c r="A140" s="38" t="str">
        <f t="shared" ca="1" si="6"/>
        <v/>
      </c>
      <c r="B140" s="34" t="str">
        <f t="shared" ca="1" si="7"/>
        <v/>
      </c>
      <c r="C140" s="26" t="s">
        <v>29</v>
      </c>
      <c r="D140" s="27">
        <f t="shared" si="8"/>
        <v>41046</v>
      </c>
      <c r="E140" s="21"/>
      <c r="F140" s="22"/>
      <c r="G140" s="22"/>
      <c r="H140" s="22"/>
      <c r="I140" s="23"/>
      <c r="J140" s="23"/>
      <c r="K140" s="23"/>
      <c r="L140" s="24"/>
      <c r="M140" s="24"/>
      <c r="N140" s="24"/>
      <c r="O140" s="25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</row>
    <row r="141" spans="1:60" ht="15" customHeight="1">
      <c r="A141" s="38" t="str">
        <f t="shared" ca="1" si="6"/>
        <v/>
      </c>
      <c r="B141" s="34" t="str">
        <f t="shared" ca="1" si="7"/>
        <v/>
      </c>
      <c r="C141" s="26" t="s">
        <v>30</v>
      </c>
      <c r="D141" s="27">
        <f t="shared" si="8"/>
        <v>41047</v>
      </c>
      <c r="E141" s="21"/>
      <c r="F141" s="22"/>
      <c r="G141" s="22"/>
      <c r="H141" s="22"/>
      <c r="I141" s="23"/>
      <c r="J141" s="23"/>
      <c r="K141" s="23"/>
      <c r="L141" s="24"/>
      <c r="M141" s="24"/>
      <c r="N141" s="24"/>
      <c r="O141" s="25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</row>
    <row r="142" spans="1:60" ht="15" customHeight="1">
      <c r="A142" s="38" t="str">
        <f t="shared" ca="1" si="6"/>
        <v/>
      </c>
      <c r="B142" s="34" t="str">
        <f t="shared" ca="1" si="7"/>
        <v/>
      </c>
      <c r="C142" s="26" t="s">
        <v>31</v>
      </c>
      <c r="D142" s="27">
        <f t="shared" si="8"/>
        <v>41048</v>
      </c>
      <c r="E142" s="21"/>
      <c r="F142" s="22"/>
      <c r="G142" s="22"/>
      <c r="H142" s="22"/>
      <c r="I142" s="23"/>
      <c r="J142" s="23"/>
      <c r="K142" s="23"/>
      <c r="L142" s="24"/>
      <c r="M142" s="24"/>
      <c r="N142" s="24"/>
      <c r="O142" s="25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</row>
    <row r="143" spans="1:60" ht="15" customHeight="1">
      <c r="A143" s="38" t="str">
        <f t="shared" ca="1" si="6"/>
        <v/>
      </c>
      <c r="B143" s="34" t="str">
        <f t="shared" ca="1" si="7"/>
        <v/>
      </c>
      <c r="C143" s="26" t="s">
        <v>32</v>
      </c>
      <c r="D143" s="27">
        <f t="shared" si="8"/>
        <v>41049</v>
      </c>
      <c r="E143" s="21"/>
      <c r="F143" s="22"/>
      <c r="G143" s="22"/>
      <c r="H143" s="22"/>
      <c r="I143" s="23"/>
      <c r="J143" s="23"/>
      <c r="K143" s="23"/>
      <c r="L143" s="24"/>
      <c r="M143" s="24"/>
      <c r="N143" s="24"/>
      <c r="O143" s="25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</row>
    <row r="144" spans="1:60" ht="15" customHeight="1">
      <c r="A144" s="38" t="str">
        <f t="shared" ca="1" si="6"/>
        <v/>
      </c>
      <c r="B144" s="34" t="str">
        <f t="shared" ca="1" si="7"/>
        <v/>
      </c>
      <c r="C144" s="26" t="s">
        <v>33</v>
      </c>
      <c r="D144" s="27">
        <f t="shared" si="8"/>
        <v>41050</v>
      </c>
      <c r="E144" s="21"/>
      <c r="F144" s="22"/>
      <c r="G144" s="22"/>
      <c r="H144" s="22"/>
      <c r="I144" s="23"/>
      <c r="J144" s="23"/>
      <c r="K144" s="23"/>
      <c r="L144" s="24"/>
      <c r="M144" s="24"/>
      <c r="N144" s="24"/>
      <c r="O144" s="25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</row>
    <row r="145" spans="1:60" ht="15" customHeight="1">
      <c r="A145" s="38" t="str">
        <f t="shared" ca="1" si="6"/>
        <v/>
      </c>
      <c r="B145" s="34" t="str">
        <f t="shared" ca="1" si="7"/>
        <v/>
      </c>
      <c r="C145" s="26" t="s">
        <v>34</v>
      </c>
      <c r="D145" s="27">
        <f t="shared" si="8"/>
        <v>41051</v>
      </c>
      <c r="E145" s="21"/>
      <c r="F145" s="22"/>
      <c r="G145" s="22"/>
      <c r="H145" s="22"/>
      <c r="I145" s="23"/>
      <c r="J145" s="23"/>
      <c r="K145" s="23"/>
      <c r="L145" s="24"/>
      <c r="M145" s="24"/>
      <c r="N145" s="24"/>
      <c r="O145" s="25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</row>
    <row r="146" spans="1:60" ht="15" customHeight="1">
      <c r="A146" s="38" t="str">
        <f t="shared" ca="1" si="6"/>
        <v/>
      </c>
      <c r="B146" s="34" t="str">
        <f t="shared" ca="1" si="7"/>
        <v/>
      </c>
      <c r="C146" s="26" t="s">
        <v>28</v>
      </c>
      <c r="D146" s="27">
        <f t="shared" si="8"/>
        <v>41052</v>
      </c>
      <c r="E146" s="21"/>
      <c r="F146" s="22"/>
      <c r="G146" s="22"/>
      <c r="H146" s="22"/>
      <c r="I146" s="23"/>
      <c r="J146" s="23"/>
      <c r="K146" s="23"/>
      <c r="L146" s="24"/>
      <c r="M146" s="24"/>
      <c r="N146" s="24"/>
      <c r="O146" s="25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</row>
    <row r="147" spans="1:60" ht="15" customHeight="1">
      <c r="A147" s="38" t="str">
        <f t="shared" ca="1" si="6"/>
        <v/>
      </c>
      <c r="B147" s="34" t="str">
        <f t="shared" ca="1" si="7"/>
        <v/>
      </c>
      <c r="C147" s="26" t="s">
        <v>29</v>
      </c>
      <c r="D147" s="27">
        <f t="shared" si="8"/>
        <v>41053</v>
      </c>
      <c r="E147" s="21"/>
      <c r="F147" s="22"/>
      <c r="G147" s="22"/>
      <c r="H147" s="22"/>
      <c r="I147" s="23"/>
      <c r="J147" s="23"/>
      <c r="K147" s="23"/>
      <c r="L147" s="24"/>
      <c r="M147" s="24"/>
      <c r="N147" s="24"/>
      <c r="O147" s="25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</row>
    <row r="148" spans="1:60" ht="15" customHeight="1">
      <c r="A148" s="38" t="str">
        <f t="shared" ca="1" si="6"/>
        <v/>
      </c>
      <c r="B148" s="34" t="str">
        <f t="shared" ca="1" si="7"/>
        <v/>
      </c>
      <c r="C148" s="26" t="s">
        <v>30</v>
      </c>
      <c r="D148" s="27">
        <f t="shared" si="8"/>
        <v>41054</v>
      </c>
      <c r="E148" s="21"/>
      <c r="F148" s="22"/>
      <c r="G148" s="22"/>
      <c r="H148" s="22"/>
      <c r="I148" s="23"/>
      <c r="J148" s="23"/>
      <c r="K148" s="23"/>
      <c r="L148" s="24"/>
      <c r="M148" s="24"/>
      <c r="N148" s="24"/>
      <c r="O148" s="25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</row>
    <row r="149" spans="1:60" ht="15" customHeight="1">
      <c r="A149" s="38" t="str">
        <f t="shared" ca="1" si="6"/>
        <v/>
      </c>
      <c r="B149" s="34" t="str">
        <f t="shared" ca="1" si="7"/>
        <v/>
      </c>
      <c r="C149" s="26" t="s">
        <v>31</v>
      </c>
      <c r="D149" s="27">
        <f t="shared" si="8"/>
        <v>41055</v>
      </c>
      <c r="E149" s="21"/>
      <c r="F149" s="22"/>
      <c r="G149" s="22"/>
      <c r="H149" s="22"/>
      <c r="I149" s="23"/>
      <c r="J149" s="23"/>
      <c r="K149" s="23"/>
      <c r="L149" s="24"/>
      <c r="M149" s="24"/>
      <c r="N149" s="24"/>
      <c r="O149" s="25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</row>
    <row r="150" spans="1:60" ht="15" customHeight="1">
      <c r="A150" s="38" t="str">
        <f t="shared" ca="1" si="6"/>
        <v/>
      </c>
      <c r="B150" s="34" t="str">
        <f t="shared" ca="1" si="7"/>
        <v/>
      </c>
      <c r="C150" s="26" t="s">
        <v>32</v>
      </c>
      <c r="D150" s="27">
        <f t="shared" si="8"/>
        <v>41056</v>
      </c>
      <c r="E150" s="21"/>
      <c r="F150" s="22"/>
      <c r="G150" s="22"/>
      <c r="H150" s="22"/>
      <c r="I150" s="23"/>
      <c r="J150" s="23"/>
      <c r="K150" s="23"/>
      <c r="L150" s="24"/>
      <c r="M150" s="24"/>
      <c r="N150" s="24"/>
      <c r="O150" s="25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</row>
    <row r="151" spans="1:60" ht="15" customHeight="1">
      <c r="A151" s="38" t="str">
        <f t="shared" ca="1" si="6"/>
        <v/>
      </c>
      <c r="B151" s="34" t="str">
        <f t="shared" ca="1" si="7"/>
        <v/>
      </c>
      <c r="C151" s="26" t="s">
        <v>33</v>
      </c>
      <c r="D151" s="27">
        <f t="shared" si="8"/>
        <v>41057</v>
      </c>
      <c r="E151" s="21"/>
      <c r="F151" s="22"/>
      <c r="G151" s="22"/>
      <c r="H151" s="22"/>
      <c r="I151" s="23"/>
      <c r="J151" s="23"/>
      <c r="K151" s="23"/>
      <c r="L151" s="24"/>
      <c r="M151" s="24"/>
      <c r="N151" s="24"/>
      <c r="O151" s="25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</row>
    <row r="152" spans="1:60" ht="15" customHeight="1">
      <c r="A152" s="38" t="str">
        <f t="shared" ca="1" si="6"/>
        <v/>
      </c>
      <c r="B152" s="34" t="str">
        <f t="shared" ca="1" si="7"/>
        <v/>
      </c>
      <c r="C152" s="26" t="s">
        <v>34</v>
      </c>
      <c r="D152" s="27">
        <f t="shared" si="8"/>
        <v>41058</v>
      </c>
      <c r="E152" s="21"/>
      <c r="F152" s="22"/>
      <c r="G152" s="22"/>
      <c r="H152" s="22"/>
      <c r="I152" s="23"/>
      <c r="J152" s="23"/>
      <c r="K152" s="23"/>
      <c r="L152" s="24"/>
      <c r="M152" s="24"/>
      <c r="N152" s="24"/>
      <c r="O152" s="25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</row>
    <row r="153" spans="1:60" ht="15" customHeight="1">
      <c r="A153" s="38" t="str">
        <f t="shared" ca="1" si="6"/>
        <v/>
      </c>
      <c r="B153" s="34" t="str">
        <f t="shared" ca="1" si="7"/>
        <v/>
      </c>
      <c r="C153" s="26" t="s">
        <v>28</v>
      </c>
      <c r="D153" s="27">
        <f t="shared" si="8"/>
        <v>41059</v>
      </c>
      <c r="E153" s="21"/>
      <c r="F153" s="22"/>
      <c r="G153" s="22"/>
      <c r="H153" s="22"/>
      <c r="I153" s="23"/>
      <c r="J153" s="23"/>
      <c r="K153" s="23"/>
      <c r="L153" s="24"/>
      <c r="M153" s="24"/>
      <c r="N153" s="24"/>
      <c r="O153" s="25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</row>
    <row r="154" spans="1:60" ht="15" customHeight="1">
      <c r="A154" s="38" t="str">
        <f t="shared" ca="1" si="6"/>
        <v/>
      </c>
      <c r="B154" s="34" t="str">
        <f t="shared" ca="1" si="7"/>
        <v/>
      </c>
      <c r="C154" s="26" t="s">
        <v>29</v>
      </c>
      <c r="D154" s="27">
        <f t="shared" si="8"/>
        <v>41060</v>
      </c>
      <c r="E154" s="21"/>
      <c r="F154" s="22"/>
      <c r="G154" s="22"/>
      <c r="H154" s="22"/>
      <c r="I154" s="23"/>
      <c r="J154" s="23"/>
      <c r="K154" s="23"/>
      <c r="L154" s="24"/>
      <c r="M154" s="24"/>
      <c r="N154" s="24"/>
      <c r="O154" s="25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</row>
    <row r="155" spans="1:60" ht="15" customHeight="1">
      <c r="A155" s="38" t="str">
        <f t="shared" ca="1" si="6"/>
        <v/>
      </c>
      <c r="B155" s="34" t="str">
        <f t="shared" ca="1" si="7"/>
        <v/>
      </c>
      <c r="C155" s="26" t="s">
        <v>30</v>
      </c>
      <c r="D155" s="27">
        <f t="shared" si="8"/>
        <v>41061</v>
      </c>
      <c r="E155" s="21"/>
      <c r="F155" s="22"/>
      <c r="G155" s="22"/>
      <c r="H155" s="22"/>
      <c r="I155" s="23"/>
      <c r="J155" s="23"/>
      <c r="K155" s="23"/>
      <c r="L155" s="24"/>
      <c r="M155" s="24"/>
      <c r="N155" s="24"/>
      <c r="O155" s="25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</row>
    <row r="156" spans="1:60" ht="15" customHeight="1">
      <c r="A156" s="38" t="str">
        <f t="shared" ca="1" si="6"/>
        <v/>
      </c>
      <c r="B156" s="34" t="str">
        <f t="shared" ca="1" si="7"/>
        <v/>
      </c>
      <c r="C156" s="26" t="s">
        <v>31</v>
      </c>
      <c r="D156" s="27">
        <f t="shared" si="8"/>
        <v>41062</v>
      </c>
      <c r="E156" s="21"/>
      <c r="F156" s="22"/>
      <c r="G156" s="22"/>
      <c r="H156" s="22"/>
      <c r="I156" s="23"/>
      <c r="J156" s="23"/>
      <c r="K156" s="23"/>
      <c r="L156" s="24"/>
      <c r="M156" s="24"/>
      <c r="N156" s="24"/>
      <c r="O156" s="25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</row>
    <row r="157" spans="1:60" ht="15" customHeight="1">
      <c r="A157" s="38" t="str">
        <f t="shared" ca="1" si="6"/>
        <v/>
      </c>
      <c r="B157" s="34" t="str">
        <f t="shared" ca="1" si="7"/>
        <v/>
      </c>
      <c r="C157" s="26" t="s">
        <v>32</v>
      </c>
      <c r="D157" s="27">
        <f t="shared" si="8"/>
        <v>41063</v>
      </c>
      <c r="E157" s="21"/>
      <c r="F157" s="22"/>
      <c r="G157" s="22"/>
      <c r="H157" s="22"/>
      <c r="I157" s="23"/>
      <c r="J157" s="23"/>
      <c r="K157" s="23"/>
      <c r="L157" s="24"/>
      <c r="M157" s="24"/>
      <c r="N157" s="24"/>
      <c r="O157" s="25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</row>
    <row r="158" spans="1:60" ht="15" customHeight="1">
      <c r="A158" s="38" t="str">
        <f t="shared" ca="1" si="6"/>
        <v/>
      </c>
      <c r="B158" s="34" t="str">
        <f t="shared" ca="1" si="7"/>
        <v/>
      </c>
      <c r="C158" s="26" t="s">
        <v>33</v>
      </c>
      <c r="D158" s="27">
        <f t="shared" si="8"/>
        <v>41064</v>
      </c>
      <c r="E158" s="21"/>
      <c r="F158" s="22"/>
      <c r="G158" s="22"/>
      <c r="H158" s="22"/>
      <c r="I158" s="23"/>
      <c r="J158" s="23"/>
      <c r="K158" s="23"/>
      <c r="L158" s="24"/>
      <c r="M158" s="24"/>
      <c r="N158" s="24"/>
      <c r="O158" s="25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</row>
    <row r="159" spans="1:60" ht="15" customHeight="1">
      <c r="A159" s="38" t="str">
        <f t="shared" ca="1" si="6"/>
        <v/>
      </c>
      <c r="B159" s="34" t="str">
        <f t="shared" ca="1" si="7"/>
        <v/>
      </c>
      <c r="C159" s="26" t="s">
        <v>34</v>
      </c>
      <c r="D159" s="27">
        <f t="shared" si="8"/>
        <v>41065</v>
      </c>
      <c r="E159" s="21"/>
      <c r="F159" s="22"/>
      <c r="G159" s="22"/>
      <c r="H159" s="22"/>
      <c r="I159" s="23"/>
      <c r="J159" s="23"/>
      <c r="K159" s="23"/>
      <c r="L159" s="24"/>
      <c r="M159" s="24"/>
      <c r="N159" s="24"/>
      <c r="O159" s="25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</row>
    <row r="160" spans="1:60" ht="15" customHeight="1">
      <c r="A160" s="38" t="str">
        <f t="shared" ca="1" si="6"/>
        <v/>
      </c>
      <c r="B160" s="34" t="str">
        <f t="shared" ca="1" si="7"/>
        <v/>
      </c>
      <c r="C160" s="26" t="s">
        <v>28</v>
      </c>
      <c r="D160" s="27">
        <f t="shared" si="8"/>
        <v>41066</v>
      </c>
      <c r="E160" s="21"/>
      <c r="F160" s="22"/>
      <c r="G160" s="22"/>
      <c r="H160" s="22"/>
      <c r="I160" s="23"/>
      <c r="J160" s="23"/>
      <c r="K160" s="23"/>
      <c r="L160" s="24"/>
      <c r="M160" s="24"/>
      <c r="N160" s="24"/>
      <c r="O160" s="25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</row>
    <row r="161" spans="1:60" ht="15" customHeight="1">
      <c r="A161" s="38" t="str">
        <f t="shared" ca="1" si="6"/>
        <v/>
      </c>
      <c r="B161" s="34" t="str">
        <f t="shared" ca="1" si="7"/>
        <v/>
      </c>
      <c r="C161" s="26" t="s">
        <v>29</v>
      </c>
      <c r="D161" s="27">
        <f t="shared" si="8"/>
        <v>41067</v>
      </c>
      <c r="E161" s="21"/>
      <c r="F161" s="22"/>
      <c r="G161" s="22"/>
      <c r="H161" s="22"/>
      <c r="I161" s="23"/>
      <c r="J161" s="23"/>
      <c r="K161" s="23"/>
      <c r="L161" s="24"/>
      <c r="M161" s="24"/>
      <c r="N161" s="24"/>
      <c r="O161" s="25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</row>
    <row r="162" spans="1:60" ht="15" customHeight="1">
      <c r="A162" s="38" t="str">
        <f t="shared" ca="1" si="6"/>
        <v/>
      </c>
      <c r="B162" s="34" t="str">
        <f t="shared" ca="1" si="7"/>
        <v/>
      </c>
      <c r="C162" s="26" t="s">
        <v>30</v>
      </c>
      <c r="D162" s="27">
        <f t="shared" si="8"/>
        <v>41068</v>
      </c>
      <c r="E162" s="21"/>
      <c r="F162" s="22"/>
      <c r="G162" s="22"/>
      <c r="H162" s="22"/>
      <c r="I162" s="23"/>
      <c r="J162" s="23"/>
      <c r="K162" s="23"/>
      <c r="L162" s="24"/>
      <c r="M162" s="24"/>
      <c r="N162" s="24"/>
      <c r="O162" s="25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</row>
    <row r="163" spans="1:60" ht="15" customHeight="1">
      <c r="A163" s="38" t="str">
        <f t="shared" ca="1" si="6"/>
        <v/>
      </c>
      <c r="B163" s="34" t="str">
        <f t="shared" ca="1" si="7"/>
        <v/>
      </c>
      <c r="C163" s="26" t="s">
        <v>31</v>
      </c>
      <c r="D163" s="27">
        <f t="shared" si="8"/>
        <v>41069</v>
      </c>
      <c r="E163" s="21"/>
      <c r="F163" s="22"/>
      <c r="G163" s="22"/>
      <c r="H163" s="22"/>
      <c r="I163" s="23"/>
      <c r="J163" s="23"/>
      <c r="K163" s="23"/>
      <c r="L163" s="24"/>
      <c r="M163" s="24"/>
      <c r="N163" s="24"/>
      <c r="O163" s="25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</row>
    <row r="164" spans="1:60" ht="15" customHeight="1">
      <c r="A164" s="38" t="str">
        <f t="shared" ca="1" si="6"/>
        <v/>
      </c>
      <c r="B164" s="34" t="str">
        <f t="shared" ca="1" si="7"/>
        <v/>
      </c>
      <c r="C164" s="26" t="s">
        <v>32</v>
      </c>
      <c r="D164" s="27">
        <f t="shared" si="8"/>
        <v>41070</v>
      </c>
      <c r="E164" s="21"/>
      <c r="F164" s="22"/>
      <c r="G164" s="22"/>
      <c r="H164" s="22"/>
      <c r="I164" s="23"/>
      <c r="J164" s="23"/>
      <c r="K164" s="23"/>
      <c r="L164" s="24"/>
      <c r="M164" s="24"/>
      <c r="N164" s="24"/>
      <c r="O164" s="25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</row>
    <row r="165" spans="1:60" ht="15" customHeight="1">
      <c r="A165" s="38" t="str">
        <f t="shared" ca="1" si="6"/>
        <v/>
      </c>
      <c r="B165" s="34" t="str">
        <f t="shared" ca="1" si="7"/>
        <v/>
      </c>
      <c r="C165" s="26" t="s">
        <v>33</v>
      </c>
      <c r="D165" s="27">
        <f t="shared" si="8"/>
        <v>41071</v>
      </c>
      <c r="E165" s="21"/>
      <c r="F165" s="22"/>
      <c r="G165" s="22"/>
      <c r="H165" s="22"/>
      <c r="I165" s="23"/>
      <c r="J165" s="23"/>
      <c r="K165" s="23"/>
      <c r="L165" s="24"/>
      <c r="M165" s="24"/>
      <c r="N165" s="24"/>
      <c r="O165" s="25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</row>
    <row r="166" spans="1:60" ht="15" customHeight="1">
      <c r="A166" s="38" t="str">
        <f t="shared" ca="1" si="6"/>
        <v/>
      </c>
      <c r="B166" s="34" t="str">
        <f t="shared" ca="1" si="7"/>
        <v/>
      </c>
      <c r="C166" s="26" t="s">
        <v>34</v>
      </c>
      <c r="D166" s="27">
        <f t="shared" si="8"/>
        <v>41072</v>
      </c>
      <c r="E166" s="21"/>
      <c r="F166" s="22"/>
      <c r="G166" s="22"/>
      <c r="H166" s="22"/>
      <c r="I166" s="23"/>
      <c r="J166" s="23"/>
      <c r="K166" s="23"/>
      <c r="L166" s="24"/>
      <c r="M166" s="24"/>
      <c r="N166" s="24"/>
      <c r="O166" s="25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</row>
    <row r="167" spans="1:60" ht="15" customHeight="1">
      <c r="A167" s="38" t="str">
        <f t="shared" ca="1" si="6"/>
        <v/>
      </c>
      <c r="B167" s="34" t="str">
        <f t="shared" ca="1" si="7"/>
        <v/>
      </c>
      <c r="C167" s="26" t="s">
        <v>28</v>
      </c>
      <c r="D167" s="27">
        <f t="shared" si="8"/>
        <v>41073</v>
      </c>
      <c r="E167" s="21"/>
      <c r="F167" s="22"/>
      <c r="G167" s="22"/>
      <c r="H167" s="22"/>
      <c r="I167" s="23"/>
      <c r="J167" s="23"/>
      <c r="K167" s="23"/>
      <c r="L167" s="24"/>
      <c r="M167" s="24"/>
      <c r="N167" s="24"/>
      <c r="O167" s="25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</row>
    <row r="168" spans="1:60" ht="15" customHeight="1">
      <c r="A168" s="38" t="str">
        <f t="shared" ca="1" si="6"/>
        <v/>
      </c>
      <c r="B168" s="34" t="str">
        <f t="shared" ca="1" si="7"/>
        <v/>
      </c>
      <c r="C168" s="26" t="s">
        <v>29</v>
      </c>
      <c r="D168" s="27">
        <f t="shared" si="8"/>
        <v>41074</v>
      </c>
      <c r="E168" s="21"/>
      <c r="F168" s="22"/>
      <c r="G168" s="22"/>
      <c r="H168" s="22"/>
      <c r="I168" s="23"/>
      <c r="J168" s="23"/>
      <c r="K168" s="23"/>
      <c r="L168" s="24"/>
      <c r="M168" s="24"/>
      <c r="N168" s="24"/>
      <c r="O168" s="25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</row>
    <row r="169" spans="1:60" ht="15" customHeight="1">
      <c r="A169" s="38" t="str">
        <f t="shared" ca="1" si="6"/>
        <v/>
      </c>
      <c r="B169" s="34" t="str">
        <f t="shared" ca="1" si="7"/>
        <v/>
      </c>
      <c r="C169" s="26" t="s">
        <v>30</v>
      </c>
      <c r="D169" s="27">
        <f t="shared" si="8"/>
        <v>41075</v>
      </c>
      <c r="E169" s="21"/>
      <c r="F169" s="22"/>
      <c r="G169" s="22"/>
      <c r="H169" s="22"/>
      <c r="I169" s="23"/>
      <c r="J169" s="23"/>
      <c r="K169" s="23"/>
      <c r="L169" s="24"/>
      <c r="M169" s="24"/>
      <c r="N169" s="24"/>
      <c r="O169" s="25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</row>
    <row r="170" spans="1:60" ht="15" customHeight="1">
      <c r="A170" s="38" t="str">
        <f t="shared" ca="1" si="6"/>
        <v/>
      </c>
      <c r="B170" s="34" t="str">
        <f t="shared" ca="1" si="7"/>
        <v/>
      </c>
      <c r="C170" s="26" t="s">
        <v>31</v>
      </c>
      <c r="D170" s="27">
        <f t="shared" si="8"/>
        <v>41076</v>
      </c>
      <c r="E170" s="21"/>
      <c r="F170" s="22"/>
      <c r="G170" s="22"/>
      <c r="H170" s="22"/>
      <c r="I170" s="23"/>
      <c r="J170" s="23"/>
      <c r="K170" s="23"/>
      <c r="L170" s="24"/>
      <c r="M170" s="24"/>
      <c r="N170" s="24"/>
      <c r="O170" s="25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</row>
    <row r="171" spans="1:60" ht="15" customHeight="1">
      <c r="A171" s="38" t="str">
        <f t="shared" ca="1" si="6"/>
        <v/>
      </c>
      <c r="B171" s="34" t="str">
        <f t="shared" ca="1" si="7"/>
        <v/>
      </c>
      <c r="C171" s="26" t="s">
        <v>32</v>
      </c>
      <c r="D171" s="27">
        <f t="shared" si="8"/>
        <v>41077</v>
      </c>
      <c r="E171" s="21"/>
      <c r="F171" s="22"/>
      <c r="G171" s="22"/>
      <c r="H171" s="22"/>
      <c r="I171" s="23"/>
      <c r="J171" s="23"/>
      <c r="K171" s="23"/>
      <c r="L171" s="24"/>
      <c r="M171" s="24"/>
      <c r="N171" s="24"/>
      <c r="O171" s="25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</row>
    <row r="172" spans="1:60" ht="15" customHeight="1">
      <c r="A172" s="38" t="str">
        <f t="shared" ca="1" si="6"/>
        <v/>
      </c>
      <c r="B172" s="34" t="str">
        <f t="shared" ca="1" si="7"/>
        <v/>
      </c>
      <c r="C172" s="26" t="s">
        <v>33</v>
      </c>
      <c r="D172" s="27">
        <f t="shared" si="8"/>
        <v>41078</v>
      </c>
      <c r="E172" s="21"/>
      <c r="F172" s="22"/>
      <c r="G172" s="22"/>
      <c r="H172" s="22"/>
      <c r="I172" s="23"/>
      <c r="J172" s="23"/>
      <c r="K172" s="23"/>
      <c r="L172" s="24"/>
      <c r="M172" s="24"/>
      <c r="N172" s="24"/>
      <c r="O172" s="25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</row>
    <row r="173" spans="1:60" ht="15" customHeight="1">
      <c r="A173" s="38" t="str">
        <f t="shared" ca="1" si="6"/>
        <v/>
      </c>
      <c r="B173" s="34" t="str">
        <f t="shared" ca="1" si="7"/>
        <v/>
      </c>
      <c r="C173" s="26" t="s">
        <v>34</v>
      </c>
      <c r="D173" s="27">
        <f t="shared" si="8"/>
        <v>41079</v>
      </c>
      <c r="E173" s="21"/>
      <c r="F173" s="22"/>
      <c r="G173" s="22"/>
      <c r="H173" s="22"/>
      <c r="I173" s="23"/>
      <c r="J173" s="23"/>
      <c r="K173" s="23"/>
      <c r="L173" s="24"/>
      <c r="M173" s="24"/>
      <c r="N173" s="24"/>
      <c r="O173" s="25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</row>
    <row r="174" spans="1:60" ht="15" customHeight="1">
      <c r="A174" s="38" t="str">
        <f t="shared" ca="1" si="6"/>
        <v/>
      </c>
      <c r="B174" s="34" t="str">
        <f t="shared" ca="1" si="7"/>
        <v/>
      </c>
      <c r="C174" s="26" t="s">
        <v>28</v>
      </c>
      <c r="D174" s="27">
        <f t="shared" si="8"/>
        <v>41080</v>
      </c>
      <c r="E174" s="21"/>
      <c r="F174" s="22"/>
      <c r="G174" s="22"/>
      <c r="H174" s="22"/>
      <c r="I174" s="23"/>
      <c r="J174" s="23"/>
      <c r="K174" s="23"/>
      <c r="L174" s="24"/>
      <c r="M174" s="24"/>
      <c r="N174" s="24"/>
      <c r="O174" s="25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</row>
    <row r="175" spans="1:60" ht="15" customHeight="1">
      <c r="A175" s="38" t="str">
        <f t="shared" ca="1" si="6"/>
        <v/>
      </c>
      <c r="B175" s="34" t="str">
        <f t="shared" ca="1" si="7"/>
        <v/>
      </c>
      <c r="C175" s="26" t="s">
        <v>29</v>
      </c>
      <c r="D175" s="27">
        <f t="shared" si="8"/>
        <v>41081</v>
      </c>
      <c r="E175" s="21"/>
      <c r="F175" s="22"/>
      <c r="G175" s="22"/>
      <c r="H175" s="22"/>
      <c r="I175" s="23"/>
      <c r="J175" s="23"/>
      <c r="K175" s="23"/>
      <c r="L175" s="24"/>
      <c r="M175" s="24"/>
      <c r="N175" s="24"/>
      <c r="O175" s="25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</row>
    <row r="176" spans="1:60" ht="15" customHeight="1">
      <c r="A176" s="38" t="str">
        <f t="shared" ca="1" si="6"/>
        <v/>
      </c>
      <c r="B176" s="34" t="str">
        <f t="shared" ca="1" si="7"/>
        <v/>
      </c>
      <c r="C176" s="26" t="s">
        <v>30</v>
      </c>
      <c r="D176" s="27">
        <f t="shared" si="8"/>
        <v>41082</v>
      </c>
      <c r="E176" s="21"/>
      <c r="F176" s="22"/>
      <c r="G176" s="22"/>
      <c r="H176" s="22"/>
      <c r="I176" s="23"/>
      <c r="J176" s="23"/>
      <c r="K176" s="23"/>
      <c r="L176" s="24"/>
      <c r="M176" s="24"/>
      <c r="N176" s="24"/>
      <c r="O176" s="25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</row>
    <row r="177" spans="1:60" ht="15" customHeight="1">
      <c r="A177" s="38" t="str">
        <f t="shared" ca="1" si="6"/>
        <v/>
      </c>
      <c r="B177" s="34" t="str">
        <f t="shared" ca="1" si="7"/>
        <v/>
      </c>
      <c r="C177" s="26" t="s">
        <v>31</v>
      </c>
      <c r="D177" s="27">
        <f t="shared" si="8"/>
        <v>41083</v>
      </c>
      <c r="E177" s="21"/>
      <c r="F177" s="22"/>
      <c r="G177" s="22"/>
      <c r="H177" s="22"/>
      <c r="I177" s="23"/>
      <c r="J177" s="23"/>
      <c r="K177" s="23"/>
      <c r="L177" s="24"/>
      <c r="M177" s="24"/>
      <c r="N177" s="24"/>
      <c r="O177" s="25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</row>
    <row r="178" spans="1:60" ht="15" customHeight="1">
      <c r="A178" s="38" t="str">
        <f t="shared" ca="1" si="6"/>
        <v/>
      </c>
      <c r="B178" s="34" t="str">
        <f t="shared" ca="1" si="7"/>
        <v/>
      </c>
      <c r="C178" s="26" t="s">
        <v>32</v>
      </c>
      <c r="D178" s="27">
        <f t="shared" si="8"/>
        <v>41084</v>
      </c>
      <c r="E178" s="21"/>
      <c r="F178" s="22"/>
      <c r="G178" s="22"/>
      <c r="H178" s="22"/>
      <c r="I178" s="23"/>
      <c r="J178" s="23"/>
      <c r="K178" s="23"/>
      <c r="L178" s="24"/>
      <c r="M178" s="24"/>
      <c r="N178" s="24"/>
      <c r="O178" s="25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</row>
    <row r="179" spans="1:60" ht="15" customHeight="1">
      <c r="A179" s="38" t="str">
        <f t="shared" ca="1" si="6"/>
        <v/>
      </c>
      <c r="B179" s="34" t="str">
        <f t="shared" ca="1" si="7"/>
        <v/>
      </c>
      <c r="C179" s="26" t="s">
        <v>33</v>
      </c>
      <c r="D179" s="27">
        <f t="shared" si="8"/>
        <v>41085</v>
      </c>
      <c r="E179" s="21"/>
      <c r="F179" s="22"/>
      <c r="G179" s="22"/>
      <c r="H179" s="22"/>
      <c r="I179" s="23"/>
      <c r="J179" s="23"/>
      <c r="K179" s="23"/>
      <c r="L179" s="24"/>
      <c r="M179" s="24"/>
      <c r="N179" s="24"/>
      <c r="O179" s="25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</row>
    <row r="180" spans="1:60" ht="15" customHeight="1">
      <c r="A180" s="38" t="str">
        <f t="shared" ca="1" si="6"/>
        <v/>
      </c>
      <c r="B180" s="34" t="str">
        <f t="shared" ca="1" si="7"/>
        <v/>
      </c>
      <c r="C180" s="26" t="s">
        <v>34</v>
      </c>
      <c r="D180" s="27">
        <f t="shared" si="8"/>
        <v>41086</v>
      </c>
      <c r="E180" s="21"/>
      <c r="F180" s="22"/>
      <c r="G180" s="22"/>
      <c r="H180" s="22"/>
      <c r="I180" s="23"/>
      <c r="J180" s="23"/>
      <c r="K180" s="23"/>
      <c r="L180" s="24"/>
      <c r="M180" s="24"/>
      <c r="N180" s="24"/>
      <c r="O180" s="25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</row>
    <row r="181" spans="1:60" ht="15" customHeight="1">
      <c r="A181" s="38" t="str">
        <f t="shared" ca="1" si="6"/>
        <v/>
      </c>
      <c r="B181" s="34" t="str">
        <f t="shared" ca="1" si="7"/>
        <v/>
      </c>
      <c r="C181" s="26" t="s">
        <v>28</v>
      </c>
      <c r="D181" s="27">
        <f t="shared" si="8"/>
        <v>41087</v>
      </c>
      <c r="E181" s="21"/>
      <c r="F181" s="22"/>
      <c r="G181" s="22"/>
      <c r="H181" s="22"/>
      <c r="I181" s="23"/>
      <c r="J181" s="23"/>
      <c r="K181" s="23"/>
      <c r="L181" s="24"/>
      <c r="M181" s="24"/>
      <c r="N181" s="24"/>
      <c r="O181" s="25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</row>
    <row r="182" spans="1:60" ht="15" customHeight="1">
      <c r="A182" s="38" t="str">
        <f t="shared" ca="1" si="6"/>
        <v/>
      </c>
      <c r="B182" s="34" t="str">
        <f t="shared" ca="1" si="7"/>
        <v/>
      </c>
      <c r="C182" s="26" t="s">
        <v>29</v>
      </c>
      <c r="D182" s="27">
        <f t="shared" si="8"/>
        <v>41088</v>
      </c>
      <c r="E182" s="21"/>
      <c r="F182" s="22"/>
      <c r="G182" s="22"/>
      <c r="H182" s="22"/>
      <c r="I182" s="23"/>
      <c r="J182" s="23"/>
      <c r="K182" s="23"/>
      <c r="L182" s="24"/>
      <c r="M182" s="24"/>
      <c r="N182" s="24"/>
      <c r="O182" s="25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</row>
    <row r="183" spans="1:60" ht="15" customHeight="1">
      <c r="A183" s="38" t="str">
        <f t="shared" ca="1" si="6"/>
        <v/>
      </c>
      <c r="B183" s="34" t="str">
        <f t="shared" ca="1" si="7"/>
        <v/>
      </c>
      <c r="C183" s="26" t="s">
        <v>30</v>
      </c>
      <c r="D183" s="27">
        <f t="shared" si="8"/>
        <v>41089</v>
      </c>
      <c r="E183" s="21"/>
      <c r="F183" s="22"/>
      <c r="G183" s="22"/>
      <c r="H183" s="22"/>
      <c r="I183" s="23"/>
      <c r="J183" s="23"/>
      <c r="K183" s="23"/>
      <c r="L183" s="24"/>
      <c r="M183" s="24"/>
      <c r="N183" s="24"/>
      <c r="O183" s="25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</row>
    <row r="184" spans="1:60" ht="15" customHeight="1">
      <c r="A184" s="38" t="str">
        <f t="shared" ca="1" si="6"/>
        <v/>
      </c>
      <c r="B184" s="34" t="str">
        <f t="shared" ca="1" si="7"/>
        <v/>
      </c>
      <c r="C184" s="26" t="s">
        <v>31</v>
      </c>
      <c r="D184" s="27">
        <f t="shared" si="8"/>
        <v>41090</v>
      </c>
      <c r="E184" s="21"/>
      <c r="F184" s="22"/>
      <c r="G184" s="22"/>
      <c r="H184" s="22"/>
      <c r="I184" s="23"/>
      <c r="J184" s="23"/>
      <c r="K184" s="23"/>
      <c r="L184" s="24"/>
      <c r="M184" s="24"/>
      <c r="N184" s="24"/>
      <c r="O184" s="25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</row>
    <row r="185" spans="1:60" ht="15" customHeight="1">
      <c r="A185" s="38" t="str">
        <f t="shared" ca="1" si="6"/>
        <v/>
      </c>
      <c r="B185" s="34" t="str">
        <f t="shared" ca="1" si="7"/>
        <v/>
      </c>
      <c r="C185" s="26" t="s">
        <v>32</v>
      </c>
      <c r="D185" s="27">
        <f t="shared" si="8"/>
        <v>41091</v>
      </c>
      <c r="E185" s="21"/>
      <c r="F185" s="22"/>
      <c r="G185" s="22"/>
      <c r="H185" s="22"/>
      <c r="I185" s="23"/>
      <c r="J185" s="23"/>
      <c r="K185" s="23"/>
      <c r="L185" s="24"/>
      <c r="M185" s="24"/>
      <c r="N185" s="24"/>
      <c r="O185" s="25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</row>
    <row r="186" spans="1:60" ht="15" customHeight="1">
      <c r="A186" s="38" t="str">
        <f t="shared" ca="1" si="6"/>
        <v/>
      </c>
      <c r="B186" s="34" t="str">
        <f t="shared" ca="1" si="7"/>
        <v/>
      </c>
      <c r="C186" s="26" t="s">
        <v>33</v>
      </c>
      <c r="D186" s="27">
        <f t="shared" si="8"/>
        <v>41092</v>
      </c>
      <c r="E186" s="21"/>
      <c r="F186" s="22"/>
      <c r="G186" s="22"/>
      <c r="H186" s="22"/>
      <c r="I186" s="23"/>
      <c r="J186" s="23"/>
      <c r="K186" s="23"/>
      <c r="L186" s="24"/>
      <c r="M186" s="24"/>
      <c r="N186" s="24"/>
      <c r="O186" s="25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</row>
    <row r="187" spans="1:60" ht="15" customHeight="1">
      <c r="A187" s="38" t="str">
        <f t="shared" ca="1" si="6"/>
        <v/>
      </c>
      <c r="B187" s="34" t="str">
        <f t="shared" ca="1" si="7"/>
        <v/>
      </c>
      <c r="C187" s="26" t="s">
        <v>34</v>
      </c>
      <c r="D187" s="27">
        <f t="shared" si="8"/>
        <v>41093</v>
      </c>
      <c r="E187" s="21"/>
      <c r="F187" s="22"/>
      <c r="G187" s="22"/>
      <c r="H187" s="22"/>
      <c r="I187" s="23"/>
      <c r="J187" s="23"/>
      <c r="K187" s="23"/>
      <c r="L187" s="24"/>
      <c r="M187" s="24"/>
      <c r="N187" s="24"/>
      <c r="O187" s="25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</row>
    <row r="188" spans="1:60" ht="15" customHeight="1">
      <c r="A188" s="38" t="str">
        <f t="shared" ca="1" si="6"/>
        <v/>
      </c>
      <c r="B188" s="34" t="str">
        <f t="shared" ca="1" si="7"/>
        <v/>
      </c>
      <c r="C188" s="26" t="s">
        <v>28</v>
      </c>
      <c r="D188" s="27">
        <f t="shared" si="8"/>
        <v>41094</v>
      </c>
      <c r="E188" s="21"/>
      <c r="F188" s="22"/>
      <c r="G188" s="22"/>
      <c r="H188" s="22"/>
      <c r="I188" s="23"/>
      <c r="J188" s="23"/>
      <c r="K188" s="23"/>
      <c r="L188" s="24"/>
      <c r="M188" s="24"/>
      <c r="N188" s="24"/>
      <c r="O188" s="25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</row>
    <row r="189" spans="1:60" ht="15" customHeight="1">
      <c r="A189" s="38" t="str">
        <f t="shared" ca="1" si="6"/>
        <v/>
      </c>
      <c r="B189" s="34" t="str">
        <f t="shared" ca="1" si="7"/>
        <v/>
      </c>
      <c r="C189" s="26" t="s">
        <v>29</v>
      </c>
      <c r="D189" s="27">
        <f t="shared" si="8"/>
        <v>41095</v>
      </c>
      <c r="E189" s="21"/>
      <c r="F189" s="22"/>
      <c r="G189" s="22"/>
      <c r="H189" s="22"/>
      <c r="I189" s="23"/>
      <c r="J189" s="23"/>
      <c r="K189" s="23"/>
      <c r="L189" s="24"/>
      <c r="M189" s="24"/>
      <c r="N189" s="24"/>
      <c r="O189" s="25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</row>
    <row r="190" spans="1:60" ht="15" customHeight="1">
      <c r="A190" s="38" t="str">
        <f t="shared" ca="1" si="6"/>
        <v/>
      </c>
      <c r="B190" s="34" t="str">
        <f t="shared" ca="1" si="7"/>
        <v/>
      </c>
      <c r="C190" s="26" t="s">
        <v>30</v>
      </c>
      <c r="D190" s="27">
        <f t="shared" si="8"/>
        <v>41096</v>
      </c>
      <c r="E190" s="21"/>
      <c r="F190" s="22"/>
      <c r="G190" s="22"/>
      <c r="H190" s="22"/>
      <c r="I190" s="23"/>
      <c r="J190" s="23"/>
      <c r="K190" s="23"/>
      <c r="L190" s="24"/>
      <c r="M190" s="24"/>
      <c r="N190" s="24"/>
      <c r="O190" s="25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</row>
    <row r="191" spans="1:60" ht="15" customHeight="1">
      <c r="A191" s="38" t="str">
        <f t="shared" ca="1" si="6"/>
        <v/>
      </c>
      <c r="B191" s="34" t="str">
        <f t="shared" ca="1" si="7"/>
        <v/>
      </c>
      <c r="C191" s="26" t="s">
        <v>31</v>
      </c>
      <c r="D191" s="27">
        <f t="shared" si="8"/>
        <v>41097</v>
      </c>
      <c r="E191" s="21"/>
      <c r="F191" s="22"/>
      <c r="G191" s="22"/>
      <c r="H191" s="22"/>
      <c r="I191" s="23"/>
      <c r="J191" s="23"/>
      <c r="K191" s="23"/>
      <c r="L191" s="24"/>
      <c r="M191" s="24"/>
      <c r="N191" s="24"/>
      <c r="O191" s="25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</row>
    <row r="192" spans="1:60" ht="15" customHeight="1">
      <c r="A192" s="38" t="str">
        <f t="shared" ca="1" si="6"/>
        <v/>
      </c>
      <c r="B192" s="34" t="str">
        <f t="shared" ca="1" si="7"/>
        <v/>
      </c>
      <c r="C192" s="26" t="s">
        <v>32</v>
      </c>
      <c r="D192" s="27">
        <f t="shared" si="8"/>
        <v>41098</v>
      </c>
      <c r="E192" s="21"/>
      <c r="F192" s="22"/>
      <c r="G192" s="22"/>
      <c r="H192" s="22"/>
      <c r="I192" s="23"/>
      <c r="J192" s="23"/>
      <c r="K192" s="23"/>
      <c r="L192" s="24"/>
      <c r="M192" s="24"/>
      <c r="N192" s="24"/>
      <c r="O192" s="25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</row>
    <row r="193" spans="1:60" ht="15" customHeight="1">
      <c r="A193" s="38" t="str">
        <f t="shared" ca="1" si="6"/>
        <v/>
      </c>
      <c r="B193" s="34" t="str">
        <f t="shared" ca="1" si="7"/>
        <v/>
      </c>
      <c r="C193" s="26" t="s">
        <v>33</v>
      </c>
      <c r="D193" s="27">
        <f t="shared" si="8"/>
        <v>41099</v>
      </c>
      <c r="E193" s="21"/>
      <c r="F193" s="22"/>
      <c r="G193" s="22"/>
      <c r="H193" s="22"/>
      <c r="I193" s="23"/>
      <c r="J193" s="23"/>
      <c r="K193" s="23"/>
      <c r="L193" s="24"/>
      <c r="M193" s="24"/>
      <c r="N193" s="24"/>
      <c r="O193" s="25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</row>
    <row r="194" spans="1:60" ht="15" customHeight="1">
      <c r="A194" s="38" t="str">
        <f t="shared" ca="1" si="6"/>
        <v/>
      </c>
      <c r="B194" s="34" t="str">
        <f t="shared" ca="1" si="7"/>
        <v/>
      </c>
      <c r="C194" s="26" t="s">
        <v>34</v>
      </c>
      <c r="D194" s="27">
        <f t="shared" si="8"/>
        <v>41100</v>
      </c>
      <c r="E194" s="21"/>
      <c r="F194" s="22"/>
      <c r="G194" s="22"/>
      <c r="H194" s="22"/>
      <c r="I194" s="23"/>
      <c r="J194" s="23"/>
      <c r="K194" s="23"/>
      <c r="L194" s="24"/>
      <c r="M194" s="24"/>
      <c r="N194" s="24"/>
      <c r="O194" s="25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</row>
    <row r="195" spans="1:60" ht="15" customHeight="1">
      <c r="A195" s="38" t="str">
        <f t="shared" ca="1" si="6"/>
        <v/>
      </c>
      <c r="B195" s="34" t="str">
        <f t="shared" ca="1" si="7"/>
        <v/>
      </c>
      <c r="C195" s="26" t="s">
        <v>28</v>
      </c>
      <c r="D195" s="27">
        <f t="shared" si="8"/>
        <v>41101</v>
      </c>
      <c r="E195" s="21"/>
      <c r="F195" s="22"/>
      <c r="G195" s="22"/>
      <c r="H195" s="22"/>
      <c r="I195" s="23"/>
      <c r="J195" s="23"/>
      <c r="K195" s="23"/>
      <c r="L195" s="24"/>
      <c r="M195" s="24"/>
      <c r="N195" s="24"/>
      <c r="O195" s="25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</row>
    <row r="196" spans="1:60" ht="15" customHeight="1">
      <c r="A196" s="38" t="str">
        <f t="shared" ref="A196:A259" ca="1" si="9">IF(D196=(TODAY()), "Сегодня","")</f>
        <v/>
      </c>
      <c r="B196" s="34" t="str">
        <f t="shared" ref="B196:B259" ca="1" si="10">IF(D196=(TODAY()), "Ё","")</f>
        <v/>
      </c>
      <c r="C196" s="26" t="s">
        <v>29</v>
      </c>
      <c r="D196" s="27">
        <f t="shared" si="8"/>
        <v>41102</v>
      </c>
      <c r="E196" s="21"/>
      <c r="F196" s="22"/>
      <c r="G196" s="22"/>
      <c r="H196" s="22"/>
      <c r="I196" s="23"/>
      <c r="J196" s="23"/>
      <c r="K196" s="23"/>
      <c r="L196" s="24"/>
      <c r="M196" s="24"/>
      <c r="N196" s="24"/>
      <c r="O196" s="25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</row>
    <row r="197" spans="1:60" ht="15" customHeight="1">
      <c r="A197" s="38" t="str">
        <f t="shared" ca="1" si="9"/>
        <v/>
      </c>
      <c r="B197" s="34" t="str">
        <f t="shared" ca="1" si="10"/>
        <v/>
      </c>
      <c r="C197" s="26" t="s">
        <v>30</v>
      </c>
      <c r="D197" s="27">
        <f t="shared" ref="D197:D260" si="11">D196+1</f>
        <v>41103</v>
      </c>
      <c r="E197" s="21"/>
      <c r="F197" s="22"/>
      <c r="G197" s="22"/>
      <c r="H197" s="22"/>
      <c r="I197" s="23"/>
      <c r="J197" s="23"/>
      <c r="K197" s="23"/>
      <c r="L197" s="24"/>
      <c r="M197" s="24"/>
      <c r="N197" s="24"/>
      <c r="O197" s="25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</row>
    <row r="198" spans="1:60" ht="15" customHeight="1">
      <c r="A198" s="38" t="str">
        <f t="shared" ca="1" si="9"/>
        <v/>
      </c>
      <c r="B198" s="34" t="str">
        <f t="shared" ca="1" si="10"/>
        <v/>
      </c>
      <c r="C198" s="26" t="s">
        <v>31</v>
      </c>
      <c r="D198" s="27">
        <f t="shared" si="11"/>
        <v>41104</v>
      </c>
      <c r="E198" s="21"/>
      <c r="F198" s="22"/>
      <c r="G198" s="22"/>
      <c r="H198" s="22"/>
      <c r="I198" s="23"/>
      <c r="J198" s="23"/>
      <c r="K198" s="23"/>
      <c r="L198" s="24"/>
      <c r="M198" s="24"/>
      <c r="N198" s="24"/>
      <c r="O198" s="25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</row>
    <row r="199" spans="1:60" ht="15" customHeight="1">
      <c r="A199" s="38" t="str">
        <f t="shared" ca="1" si="9"/>
        <v/>
      </c>
      <c r="B199" s="34" t="str">
        <f t="shared" ca="1" si="10"/>
        <v/>
      </c>
      <c r="C199" s="26" t="s">
        <v>32</v>
      </c>
      <c r="D199" s="27">
        <f t="shared" si="11"/>
        <v>41105</v>
      </c>
      <c r="E199" s="21"/>
      <c r="F199" s="22"/>
      <c r="G199" s="22"/>
      <c r="H199" s="22"/>
      <c r="I199" s="23"/>
      <c r="J199" s="23"/>
      <c r="K199" s="23"/>
      <c r="L199" s="24"/>
      <c r="M199" s="24"/>
      <c r="N199" s="24"/>
      <c r="O199" s="25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</row>
    <row r="200" spans="1:60" ht="15" customHeight="1">
      <c r="A200" s="38" t="str">
        <f t="shared" ca="1" si="9"/>
        <v/>
      </c>
      <c r="B200" s="34" t="str">
        <f t="shared" ca="1" si="10"/>
        <v/>
      </c>
      <c r="C200" s="26" t="s">
        <v>33</v>
      </c>
      <c r="D200" s="27">
        <f t="shared" si="11"/>
        <v>41106</v>
      </c>
      <c r="E200" s="21"/>
      <c r="F200" s="22"/>
      <c r="G200" s="22"/>
      <c r="H200" s="22"/>
      <c r="I200" s="23"/>
      <c r="J200" s="23"/>
      <c r="K200" s="23"/>
      <c r="L200" s="24"/>
      <c r="M200" s="24"/>
      <c r="N200" s="24"/>
      <c r="O200" s="25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</row>
    <row r="201" spans="1:60" ht="15" customHeight="1">
      <c r="A201" s="38" t="str">
        <f t="shared" ca="1" si="9"/>
        <v/>
      </c>
      <c r="B201" s="34" t="str">
        <f t="shared" ca="1" si="10"/>
        <v/>
      </c>
      <c r="C201" s="26" t="s">
        <v>34</v>
      </c>
      <c r="D201" s="27">
        <f t="shared" si="11"/>
        <v>41107</v>
      </c>
      <c r="E201" s="21"/>
      <c r="F201" s="22"/>
      <c r="G201" s="22"/>
      <c r="H201" s="22"/>
      <c r="I201" s="23"/>
      <c r="J201" s="23"/>
      <c r="K201" s="23"/>
      <c r="L201" s="24"/>
      <c r="M201" s="24"/>
      <c r="N201" s="24"/>
      <c r="O201" s="25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</row>
    <row r="202" spans="1:60" ht="15" customHeight="1">
      <c r="A202" s="38" t="str">
        <f t="shared" ca="1" si="9"/>
        <v/>
      </c>
      <c r="B202" s="34" t="str">
        <f t="shared" ca="1" si="10"/>
        <v/>
      </c>
      <c r="C202" s="26" t="s">
        <v>28</v>
      </c>
      <c r="D202" s="27">
        <f t="shared" si="11"/>
        <v>41108</v>
      </c>
      <c r="E202" s="21"/>
      <c r="F202" s="22"/>
      <c r="G202" s="22"/>
      <c r="H202" s="22"/>
      <c r="I202" s="23"/>
      <c r="J202" s="23"/>
      <c r="K202" s="23"/>
      <c r="L202" s="24"/>
      <c r="M202" s="24"/>
      <c r="N202" s="24"/>
      <c r="O202" s="25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</row>
    <row r="203" spans="1:60" ht="15" customHeight="1">
      <c r="A203" s="38" t="str">
        <f t="shared" ca="1" si="9"/>
        <v/>
      </c>
      <c r="B203" s="34" t="str">
        <f t="shared" ca="1" si="10"/>
        <v/>
      </c>
      <c r="C203" s="26" t="s">
        <v>29</v>
      </c>
      <c r="D203" s="27">
        <f t="shared" si="11"/>
        <v>41109</v>
      </c>
      <c r="E203" s="21"/>
      <c r="F203" s="22"/>
      <c r="G203" s="22"/>
      <c r="H203" s="22"/>
      <c r="I203" s="23"/>
      <c r="J203" s="23"/>
      <c r="K203" s="23"/>
      <c r="L203" s="24"/>
      <c r="M203" s="24"/>
      <c r="N203" s="24"/>
      <c r="O203" s="25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</row>
    <row r="204" spans="1:60" ht="15" customHeight="1">
      <c r="A204" s="38" t="str">
        <f t="shared" ca="1" si="9"/>
        <v/>
      </c>
      <c r="B204" s="34" t="str">
        <f t="shared" ca="1" si="10"/>
        <v/>
      </c>
      <c r="C204" s="26" t="s">
        <v>30</v>
      </c>
      <c r="D204" s="27">
        <f t="shared" si="11"/>
        <v>41110</v>
      </c>
      <c r="E204" s="21"/>
      <c r="F204" s="22"/>
      <c r="G204" s="22"/>
      <c r="H204" s="22"/>
      <c r="I204" s="23"/>
      <c r="J204" s="23"/>
      <c r="K204" s="23"/>
      <c r="L204" s="24"/>
      <c r="M204" s="24"/>
      <c r="N204" s="24"/>
      <c r="O204" s="25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</row>
    <row r="205" spans="1:60" ht="15" customHeight="1">
      <c r="A205" s="38" t="str">
        <f t="shared" ca="1" si="9"/>
        <v/>
      </c>
      <c r="B205" s="34" t="str">
        <f t="shared" ca="1" si="10"/>
        <v/>
      </c>
      <c r="C205" s="26" t="s">
        <v>31</v>
      </c>
      <c r="D205" s="27">
        <f t="shared" si="11"/>
        <v>41111</v>
      </c>
      <c r="E205" s="21"/>
      <c r="F205" s="22"/>
      <c r="G205" s="22"/>
      <c r="H205" s="22"/>
      <c r="I205" s="23"/>
      <c r="J205" s="23"/>
      <c r="K205" s="23"/>
      <c r="L205" s="24"/>
      <c r="M205" s="24"/>
      <c r="N205" s="24"/>
      <c r="O205" s="25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</row>
    <row r="206" spans="1:60" ht="15" customHeight="1">
      <c r="A206" s="38" t="str">
        <f t="shared" ca="1" si="9"/>
        <v/>
      </c>
      <c r="B206" s="34" t="str">
        <f t="shared" ca="1" si="10"/>
        <v/>
      </c>
      <c r="C206" s="26" t="s">
        <v>32</v>
      </c>
      <c r="D206" s="27">
        <f t="shared" si="11"/>
        <v>41112</v>
      </c>
      <c r="E206" s="21"/>
      <c r="F206" s="22"/>
      <c r="G206" s="22"/>
      <c r="H206" s="22"/>
      <c r="I206" s="23"/>
      <c r="J206" s="23"/>
      <c r="K206" s="23"/>
      <c r="L206" s="24"/>
      <c r="M206" s="24"/>
      <c r="N206" s="24"/>
      <c r="O206" s="25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</row>
    <row r="207" spans="1:60" ht="15" customHeight="1">
      <c r="A207" s="38" t="str">
        <f t="shared" ca="1" si="9"/>
        <v/>
      </c>
      <c r="B207" s="34" t="str">
        <f t="shared" ca="1" si="10"/>
        <v/>
      </c>
      <c r="C207" s="26" t="s">
        <v>33</v>
      </c>
      <c r="D207" s="27">
        <f t="shared" si="11"/>
        <v>41113</v>
      </c>
      <c r="E207" s="21"/>
      <c r="F207" s="22"/>
      <c r="G207" s="22"/>
      <c r="H207" s="22"/>
      <c r="I207" s="23"/>
      <c r="J207" s="23"/>
      <c r="K207" s="23"/>
      <c r="L207" s="24"/>
      <c r="M207" s="24"/>
      <c r="N207" s="24"/>
      <c r="O207" s="25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</row>
    <row r="208" spans="1:60" ht="15" customHeight="1">
      <c r="A208" s="38" t="str">
        <f t="shared" ca="1" si="9"/>
        <v/>
      </c>
      <c r="B208" s="34" t="str">
        <f t="shared" ca="1" si="10"/>
        <v/>
      </c>
      <c r="C208" s="26" t="s">
        <v>34</v>
      </c>
      <c r="D208" s="27">
        <f t="shared" si="11"/>
        <v>41114</v>
      </c>
      <c r="E208" s="21"/>
      <c r="F208" s="22"/>
      <c r="G208" s="22"/>
      <c r="H208" s="22"/>
      <c r="I208" s="23"/>
      <c r="J208" s="23"/>
      <c r="K208" s="23"/>
      <c r="L208" s="24"/>
      <c r="M208" s="24"/>
      <c r="N208" s="24"/>
      <c r="O208" s="25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</row>
    <row r="209" spans="1:60" ht="15" customHeight="1">
      <c r="A209" s="38" t="str">
        <f t="shared" ca="1" si="9"/>
        <v/>
      </c>
      <c r="B209" s="34" t="str">
        <f t="shared" ca="1" si="10"/>
        <v/>
      </c>
      <c r="C209" s="26" t="s">
        <v>28</v>
      </c>
      <c r="D209" s="27">
        <f t="shared" si="11"/>
        <v>41115</v>
      </c>
      <c r="E209" s="21"/>
      <c r="F209" s="22"/>
      <c r="G209" s="22"/>
      <c r="H209" s="22"/>
      <c r="I209" s="23"/>
      <c r="J209" s="23"/>
      <c r="K209" s="23"/>
      <c r="L209" s="24"/>
      <c r="M209" s="24"/>
      <c r="N209" s="24"/>
      <c r="O209" s="25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</row>
    <row r="210" spans="1:60" ht="15" customHeight="1">
      <c r="A210" s="38" t="str">
        <f t="shared" ca="1" si="9"/>
        <v/>
      </c>
      <c r="B210" s="34" t="str">
        <f t="shared" ca="1" si="10"/>
        <v/>
      </c>
      <c r="C210" s="26" t="s">
        <v>29</v>
      </c>
      <c r="D210" s="27">
        <f t="shared" si="11"/>
        <v>41116</v>
      </c>
      <c r="E210" s="21"/>
      <c r="F210" s="22"/>
      <c r="G210" s="22"/>
      <c r="H210" s="22"/>
      <c r="I210" s="23"/>
      <c r="J210" s="23"/>
      <c r="K210" s="23"/>
      <c r="L210" s="24"/>
      <c r="M210" s="24"/>
      <c r="N210" s="24"/>
      <c r="O210" s="25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</row>
    <row r="211" spans="1:60" ht="15" customHeight="1">
      <c r="A211" s="38" t="str">
        <f t="shared" ca="1" si="9"/>
        <v/>
      </c>
      <c r="B211" s="34" t="str">
        <f t="shared" ca="1" si="10"/>
        <v/>
      </c>
      <c r="C211" s="26" t="s">
        <v>30</v>
      </c>
      <c r="D211" s="27">
        <f t="shared" si="11"/>
        <v>41117</v>
      </c>
      <c r="E211" s="21"/>
      <c r="F211" s="22"/>
      <c r="G211" s="22"/>
      <c r="H211" s="22"/>
      <c r="I211" s="23"/>
      <c r="J211" s="23"/>
      <c r="K211" s="23"/>
      <c r="L211" s="24"/>
      <c r="M211" s="24"/>
      <c r="N211" s="24"/>
      <c r="O211" s="25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</row>
    <row r="212" spans="1:60" ht="15" customHeight="1">
      <c r="A212" s="38" t="str">
        <f t="shared" ca="1" si="9"/>
        <v/>
      </c>
      <c r="B212" s="34" t="str">
        <f t="shared" ca="1" si="10"/>
        <v/>
      </c>
      <c r="C212" s="26" t="s">
        <v>31</v>
      </c>
      <c r="D212" s="27">
        <f t="shared" si="11"/>
        <v>41118</v>
      </c>
      <c r="E212" s="21"/>
      <c r="F212" s="22"/>
      <c r="G212" s="22"/>
      <c r="H212" s="22"/>
      <c r="I212" s="23"/>
      <c r="J212" s="23"/>
      <c r="K212" s="23"/>
      <c r="L212" s="24"/>
      <c r="M212" s="24"/>
      <c r="N212" s="24"/>
      <c r="O212" s="25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</row>
    <row r="213" spans="1:60" ht="15" customHeight="1">
      <c r="A213" s="38" t="str">
        <f t="shared" ca="1" si="9"/>
        <v/>
      </c>
      <c r="B213" s="34" t="str">
        <f t="shared" ca="1" si="10"/>
        <v/>
      </c>
      <c r="C213" s="26" t="s">
        <v>32</v>
      </c>
      <c r="D213" s="27">
        <f t="shared" si="11"/>
        <v>41119</v>
      </c>
      <c r="E213" s="21"/>
      <c r="F213" s="22"/>
      <c r="G213" s="22"/>
      <c r="H213" s="22"/>
      <c r="I213" s="23"/>
      <c r="J213" s="23"/>
      <c r="K213" s="23"/>
      <c r="L213" s="24"/>
      <c r="M213" s="24"/>
      <c r="N213" s="24"/>
      <c r="O213" s="25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</row>
    <row r="214" spans="1:60" ht="15" customHeight="1">
      <c r="A214" s="38" t="str">
        <f t="shared" ca="1" si="9"/>
        <v/>
      </c>
      <c r="B214" s="34" t="str">
        <f t="shared" ca="1" si="10"/>
        <v/>
      </c>
      <c r="C214" s="26" t="s">
        <v>33</v>
      </c>
      <c r="D214" s="27">
        <f t="shared" si="11"/>
        <v>41120</v>
      </c>
      <c r="E214" s="21"/>
      <c r="F214" s="22"/>
      <c r="G214" s="22"/>
      <c r="H214" s="22"/>
      <c r="I214" s="23"/>
      <c r="J214" s="23"/>
      <c r="K214" s="23"/>
      <c r="L214" s="24"/>
      <c r="M214" s="24"/>
      <c r="N214" s="24"/>
      <c r="O214" s="25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</row>
    <row r="215" spans="1:60" ht="15" customHeight="1">
      <c r="A215" s="38" t="str">
        <f t="shared" ca="1" si="9"/>
        <v/>
      </c>
      <c r="B215" s="34" t="str">
        <f t="shared" ca="1" si="10"/>
        <v/>
      </c>
      <c r="C215" s="26" t="s">
        <v>34</v>
      </c>
      <c r="D215" s="27">
        <f t="shared" si="11"/>
        <v>41121</v>
      </c>
      <c r="E215" s="21"/>
      <c r="F215" s="22"/>
      <c r="G215" s="22"/>
      <c r="H215" s="22"/>
      <c r="I215" s="23"/>
      <c r="J215" s="23"/>
      <c r="K215" s="23"/>
      <c r="L215" s="24"/>
      <c r="M215" s="24"/>
      <c r="N215" s="24"/>
      <c r="O215" s="25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</row>
    <row r="216" spans="1:60" ht="15" customHeight="1">
      <c r="A216" s="38" t="str">
        <f t="shared" ca="1" si="9"/>
        <v/>
      </c>
      <c r="B216" s="34" t="str">
        <f t="shared" ca="1" si="10"/>
        <v/>
      </c>
      <c r="C216" s="26" t="s">
        <v>28</v>
      </c>
      <c r="D216" s="27">
        <f t="shared" si="11"/>
        <v>41122</v>
      </c>
      <c r="E216" s="21"/>
      <c r="F216" s="22"/>
      <c r="G216" s="22"/>
      <c r="H216" s="22"/>
      <c r="I216" s="23"/>
      <c r="J216" s="23"/>
      <c r="K216" s="23"/>
      <c r="L216" s="24"/>
      <c r="M216" s="24"/>
      <c r="N216" s="24"/>
      <c r="O216" s="25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</row>
    <row r="217" spans="1:60" ht="15" customHeight="1">
      <c r="A217" s="38" t="str">
        <f t="shared" ca="1" si="9"/>
        <v/>
      </c>
      <c r="B217" s="34" t="str">
        <f t="shared" ca="1" si="10"/>
        <v/>
      </c>
      <c r="C217" s="26" t="s">
        <v>29</v>
      </c>
      <c r="D217" s="27">
        <f t="shared" si="11"/>
        <v>41123</v>
      </c>
      <c r="E217" s="21"/>
      <c r="F217" s="22"/>
      <c r="G217" s="22"/>
      <c r="H217" s="22"/>
      <c r="I217" s="23"/>
      <c r="J217" s="23"/>
      <c r="K217" s="23"/>
      <c r="L217" s="24"/>
      <c r="M217" s="24"/>
      <c r="N217" s="24"/>
      <c r="O217" s="25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</row>
    <row r="218" spans="1:60" ht="15" customHeight="1">
      <c r="A218" s="38" t="str">
        <f t="shared" ca="1" si="9"/>
        <v/>
      </c>
      <c r="B218" s="34" t="str">
        <f t="shared" ca="1" si="10"/>
        <v/>
      </c>
      <c r="C218" s="26" t="s">
        <v>30</v>
      </c>
      <c r="D218" s="27">
        <f t="shared" si="11"/>
        <v>41124</v>
      </c>
      <c r="E218" s="21"/>
      <c r="F218" s="22"/>
      <c r="G218" s="22"/>
      <c r="H218" s="22"/>
      <c r="I218" s="23"/>
      <c r="J218" s="23"/>
      <c r="K218" s="23"/>
      <c r="L218" s="24"/>
      <c r="M218" s="24"/>
      <c r="N218" s="24"/>
      <c r="O218" s="25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</row>
    <row r="219" spans="1:60" ht="15" customHeight="1">
      <c r="A219" s="38" t="str">
        <f t="shared" ca="1" si="9"/>
        <v/>
      </c>
      <c r="B219" s="34" t="str">
        <f t="shared" ca="1" si="10"/>
        <v/>
      </c>
      <c r="C219" s="26" t="s">
        <v>31</v>
      </c>
      <c r="D219" s="27">
        <f t="shared" si="11"/>
        <v>41125</v>
      </c>
      <c r="E219" s="21"/>
      <c r="F219" s="22"/>
      <c r="G219" s="22"/>
      <c r="H219" s="22"/>
      <c r="I219" s="23"/>
      <c r="J219" s="23"/>
      <c r="K219" s="23"/>
      <c r="L219" s="24"/>
      <c r="M219" s="24"/>
      <c r="N219" s="24"/>
      <c r="O219" s="25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</row>
    <row r="220" spans="1:60" ht="15" customHeight="1">
      <c r="A220" s="38" t="str">
        <f t="shared" ca="1" si="9"/>
        <v/>
      </c>
      <c r="B220" s="34" t="str">
        <f t="shared" ca="1" si="10"/>
        <v/>
      </c>
      <c r="C220" s="26" t="s">
        <v>32</v>
      </c>
      <c r="D220" s="27">
        <f t="shared" si="11"/>
        <v>41126</v>
      </c>
      <c r="E220" s="21"/>
      <c r="F220" s="22"/>
      <c r="G220" s="22"/>
      <c r="H220" s="22"/>
      <c r="I220" s="23"/>
      <c r="J220" s="23"/>
      <c r="K220" s="23"/>
      <c r="L220" s="24"/>
      <c r="M220" s="24"/>
      <c r="N220" s="24"/>
      <c r="O220" s="25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</row>
    <row r="221" spans="1:60" ht="15" customHeight="1">
      <c r="A221" s="38" t="str">
        <f t="shared" ca="1" si="9"/>
        <v/>
      </c>
      <c r="B221" s="34" t="str">
        <f t="shared" ca="1" si="10"/>
        <v/>
      </c>
      <c r="C221" s="26" t="s">
        <v>33</v>
      </c>
      <c r="D221" s="27">
        <f t="shared" si="11"/>
        <v>41127</v>
      </c>
      <c r="E221" s="21"/>
      <c r="F221" s="22"/>
      <c r="G221" s="22"/>
      <c r="H221" s="22"/>
      <c r="I221" s="23"/>
      <c r="J221" s="23"/>
      <c r="K221" s="23"/>
      <c r="L221" s="24"/>
      <c r="M221" s="24"/>
      <c r="N221" s="24"/>
      <c r="O221" s="25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</row>
    <row r="222" spans="1:60" ht="15" customHeight="1">
      <c r="A222" s="38" t="str">
        <f t="shared" ca="1" si="9"/>
        <v/>
      </c>
      <c r="B222" s="34" t="str">
        <f t="shared" ca="1" si="10"/>
        <v/>
      </c>
      <c r="C222" s="26" t="s">
        <v>34</v>
      </c>
      <c r="D222" s="27">
        <f t="shared" si="11"/>
        <v>41128</v>
      </c>
      <c r="E222" s="21"/>
      <c r="F222" s="22"/>
      <c r="G222" s="22"/>
      <c r="H222" s="22"/>
      <c r="I222" s="23"/>
      <c r="J222" s="23"/>
      <c r="K222" s="23"/>
      <c r="L222" s="24"/>
      <c r="M222" s="24"/>
      <c r="N222" s="24"/>
      <c r="O222" s="25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</row>
    <row r="223" spans="1:60" ht="15" customHeight="1">
      <c r="A223" s="38" t="str">
        <f t="shared" ca="1" si="9"/>
        <v/>
      </c>
      <c r="B223" s="34" t="str">
        <f t="shared" ca="1" si="10"/>
        <v/>
      </c>
      <c r="C223" s="26" t="s">
        <v>28</v>
      </c>
      <c r="D223" s="27">
        <f t="shared" si="11"/>
        <v>41129</v>
      </c>
      <c r="E223" s="21"/>
      <c r="F223" s="22"/>
      <c r="G223" s="22"/>
      <c r="H223" s="22"/>
      <c r="I223" s="23"/>
      <c r="J223" s="23"/>
      <c r="K223" s="23"/>
      <c r="L223" s="24"/>
      <c r="M223" s="24"/>
      <c r="N223" s="24"/>
      <c r="O223" s="25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</row>
    <row r="224" spans="1:60" ht="15" customHeight="1">
      <c r="A224" s="38" t="str">
        <f t="shared" ca="1" si="9"/>
        <v/>
      </c>
      <c r="B224" s="34" t="str">
        <f t="shared" ca="1" si="10"/>
        <v/>
      </c>
      <c r="C224" s="26" t="s">
        <v>29</v>
      </c>
      <c r="D224" s="27">
        <f t="shared" si="11"/>
        <v>41130</v>
      </c>
      <c r="E224" s="21"/>
      <c r="F224" s="22"/>
      <c r="G224" s="22"/>
      <c r="H224" s="22"/>
      <c r="I224" s="23"/>
      <c r="J224" s="23"/>
      <c r="K224" s="23"/>
      <c r="L224" s="24"/>
      <c r="M224" s="24"/>
      <c r="N224" s="24"/>
      <c r="O224" s="25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</row>
    <row r="225" spans="1:60" ht="15" customHeight="1">
      <c r="A225" s="38" t="str">
        <f t="shared" ca="1" si="9"/>
        <v/>
      </c>
      <c r="B225" s="34" t="str">
        <f t="shared" ca="1" si="10"/>
        <v/>
      </c>
      <c r="C225" s="26" t="s">
        <v>30</v>
      </c>
      <c r="D225" s="27">
        <f t="shared" si="11"/>
        <v>41131</v>
      </c>
      <c r="E225" s="21"/>
      <c r="F225" s="22"/>
      <c r="G225" s="22"/>
      <c r="H225" s="22"/>
      <c r="I225" s="23"/>
      <c r="J225" s="23"/>
      <c r="K225" s="23"/>
      <c r="L225" s="24"/>
      <c r="M225" s="24"/>
      <c r="N225" s="24"/>
      <c r="O225" s="25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</row>
    <row r="226" spans="1:60" ht="15" customHeight="1">
      <c r="A226" s="38" t="str">
        <f t="shared" ca="1" si="9"/>
        <v/>
      </c>
      <c r="B226" s="34" t="str">
        <f t="shared" ca="1" si="10"/>
        <v/>
      </c>
      <c r="C226" s="26" t="s">
        <v>31</v>
      </c>
      <c r="D226" s="27">
        <f t="shared" si="11"/>
        <v>41132</v>
      </c>
      <c r="E226" s="21"/>
      <c r="F226" s="22"/>
      <c r="G226" s="22"/>
      <c r="H226" s="22"/>
      <c r="I226" s="23"/>
      <c r="J226" s="23"/>
      <c r="K226" s="23"/>
      <c r="L226" s="24"/>
      <c r="M226" s="24"/>
      <c r="N226" s="24"/>
      <c r="O226" s="25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</row>
    <row r="227" spans="1:60" ht="15" customHeight="1">
      <c r="A227" s="38" t="str">
        <f t="shared" ca="1" si="9"/>
        <v/>
      </c>
      <c r="B227" s="34" t="str">
        <f t="shared" ca="1" si="10"/>
        <v/>
      </c>
      <c r="C227" s="26" t="s">
        <v>32</v>
      </c>
      <c r="D227" s="27">
        <f t="shared" si="11"/>
        <v>41133</v>
      </c>
      <c r="E227" s="21"/>
      <c r="F227" s="22"/>
      <c r="G227" s="22"/>
      <c r="H227" s="22"/>
      <c r="I227" s="23"/>
      <c r="J227" s="23"/>
      <c r="K227" s="23"/>
      <c r="L227" s="24"/>
      <c r="M227" s="24"/>
      <c r="N227" s="24"/>
      <c r="O227" s="25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</row>
    <row r="228" spans="1:60" ht="15" customHeight="1">
      <c r="A228" s="38" t="str">
        <f t="shared" ca="1" si="9"/>
        <v/>
      </c>
      <c r="B228" s="34" t="str">
        <f t="shared" ca="1" si="10"/>
        <v/>
      </c>
      <c r="C228" s="26" t="s">
        <v>33</v>
      </c>
      <c r="D228" s="27">
        <f t="shared" si="11"/>
        <v>41134</v>
      </c>
      <c r="E228" s="21"/>
      <c r="F228" s="22"/>
      <c r="G228" s="22"/>
      <c r="H228" s="22"/>
      <c r="I228" s="23"/>
      <c r="J228" s="23"/>
      <c r="K228" s="23"/>
      <c r="L228" s="24"/>
      <c r="M228" s="24"/>
      <c r="N228" s="24"/>
      <c r="O228" s="25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</row>
    <row r="229" spans="1:60" ht="15" customHeight="1">
      <c r="A229" s="38" t="str">
        <f t="shared" ca="1" si="9"/>
        <v/>
      </c>
      <c r="B229" s="34" t="str">
        <f t="shared" ca="1" si="10"/>
        <v/>
      </c>
      <c r="C229" s="26" t="s">
        <v>34</v>
      </c>
      <c r="D229" s="27">
        <f t="shared" si="11"/>
        <v>41135</v>
      </c>
      <c r="E229" s="21"/>
      <c r="F229" s="22"/>
      <c r="G229" s="22"/>
      <c r="H229" s="22"/>
      <c r="I229" s="23"/>
      <c r="J229" s="23"/>
      <c r="K229" s="23"/>
      <c r="L229" s="24"/>
      <c r="M229" s="24"/>
      <c r="N229" s="24"/>
      <c r="O229" s="25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</row>
    <row r="230" spans="1:60" ht="15" customHeight="1">
      <c r="A230" s="38" t="str">
        <f t="shared" ca="1" si="9"/>
        <v/>
      </c>
      <c r="B230" s="34" t="str">
        <f t="shared" ca="1" si="10"/>
        <v/>
      </c>
      <c r="C230" s="26" t="s">
        <v>28</v>
      </c>
      <c r="D230" s="27">
        <f t="shared" si="11"/>
        <v>41136</v>
      </c>
      <c r="E230" s="21"/>
      <c r="F230" s="22"/>
      <c r="G230" s="22"/>
      <c r="H230" s="22"/>
      <c r="I230" s="23"/>
      <c r="J230" s="23"/>
      <c r="K230" s="23"/>
      <c r="L230" s="24"/>
      <c r="M230" s="24"/>
      <c r="N230" s="24"/>
      <c r="O230" s="25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</row>
    <row r="231" spans="1:60" ht="15" customHeight="1">
      <c r="A231" s="38" t="str">
        <f t="shared" ca="1" si="9"/>
        <v/>
      </c>
      <c r="B231" s="34" t="str">
        <f t="shared" ca="1" si="10"/>
        <v/>
      </c>
      <c r="C231" s="26" t="s">
        <v>29</v>
      </c>
      <c r="D231" s="27">
        <f t="shared" si="11"/>
        <v>41137</v>
      </c>
      <c r="E231" s="21"/>
      <c r="F231" s="22"/>
      <c r="G231" s="22"/>
      <c r="H231" s="22"/>
      <c r="I231" s="23"/>
      <c r="J231" s="23"/>
      <c r="K231" s="23"/>
      <c r="L231" s="24"/>
      <c r="M231" s="24"/>
      <c r="N231" s="24"/>
      <c r="O231" s="25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</row>
    <row r="232" spans="1:60" ht="15" customHeight="1">
      <c r="A232" s="38" t="str">
        <f t="shared" ca="1" si="9"/>
        <v/>
      </c>
      <c r="B232" s="34" t="str">
        <f t="shared" ca="1" si="10"/>
        <v/>
      </c>
      <c r="C232" s="26" t="s">
        <v>30</v>
      </c>
      <c r="D232" s="27">
        <f t="shared" si="11"/>
        <v>41138</v>
      </c>
      <c r="E232" s="21"/>
      <c r="F232" s="22"/>
      <c r="G232" s="22"/>
      <c r="H232" s="22"/>
      <c r="I232" s="23"/>
      <c r="J232" s="23"/>
      <c r="K232" s="23"/>
      <c r="L232" s="24"/>
      <c r="M232" s="24"/>
      <c r="N232" s="24"/>
      <c r="O232" s="25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</row>
    <row r="233" spans="1:60" ht="15" customHeight="1">
      <c r="A233" s="38" t="str">
        <f t="shared" ca="1" si="9"/>
        <v/>
      </c>
      <c r="B233" s="34" t="str">
        <f t="shared" ca="1" si="10"/>
        <v/>
      </c>
      <c r="C233" s="26" t="s">
        <v>31</v>
      </c>
      <c r="D233" s="27">
        <f t="shared" si="11"/>
        <v>41139</v>
      </c>
      <c r="E233" s="21"/>
      <c r="F233" s="22"/>
      <c r="G233" s="22"/>
      <c r="H233" s="22"/>
      <c r="I233" s="23"/>
      <c r="J233" s="23"/>
      <c r="K233" s="23"/>
      <c r="L233" s="24"/>
      <c r="M233" s="24"/>
      <c r="N233" s="24"/>
      <c r="O233" s="25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</row>
    <row r="234" spans="1:60" ht="15" customHeight="1">
      <c r="A234" s="38" t="str">
        <f t="shared" ca="1" si="9"/>
        <v/>
      </c>
      <c r="B234" s="34" t="str">
        <f t="shared" ca="1" si="10"/>
        <v/>
      </c>
      <c r="C234" s="26" t="s">
        <v>32</v>
      </c>
      <c r="D234" s="27">
        <f t="shared" si="11"/>
        <v>41140</v>
      </c>
      <c r="E234" s="21"/>
      <c r="F234" s="22"/>
      <c r="G234" s="22"/>
      <c r="H234" s="22"/>
      <c r="I234" s="23"/>
      <c r="J234" s="23"/>
      <c r="K234" s="23"/>
      <c r="L234" s="24"/>
      <c r="M234" s="24"/>
      <c r="N234" s="24"/>
      <c r="O234" s="25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</row>
    <row r="235" spans="1:60" ht="15" customHeight="1">
      <c r="A235" s="38" t="str">
        <f t="shared" ca="1" si="9"/>
        <v/>
      </c>
      <c r="B235" s="34" t="str">
        <f t="shared" ca="1" si="10"/>
        <v/>
      </c>
      <c r="C235" s="26" t="s">
        <v>33</v>
      </c>
      <c r="D235" s="27">
        <f t="shared" si="11"/>
        <v>41141</v>
      </c>
      <c r="E235" s="21"/>
      <c r="F235" s="22"/>
      <c r="G235" s="22"/>
      <c r="H235" s="22"/>
      <c r="I235" s="23"/>
      <c r="J235" s="23"/>
      <c r="K235" s="23"/>
      <c r="L235" s="24"/>
      <c r="M235" s="24"/>
      <c r="N235" s="24"/>
      <c r="O235" s="25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</row>
    <row r="236" spans="1:60" ht="15" customHeight="1">
      <c r="A236" s="38" t="str">
        <f t="shared" ca="1" si="9"/>
        <v/>
      </c>
      <c r="B236" s="34" t="str">
        <f t="shared" ca="1" si="10"/>
        <v/>
      </c>
      <c r="C236" s="26" t="s">
        <v>34</v>
      </c>
      <c r="D236" s="27">
        <f t="shared" si="11"/>
        <v>41142</v>
      </c>
      <c r="E236" s="21"/>
      <c r="F236" s="22"/>
      <c r="G236" s="22"/>
      <c r="H236" s="22"/>
      <c r="I236" s="23"/>
      <c r="J236" s="23"/>
      <c r="K236" s="23"/>
      <c r="L236" s="24"/>
      <c r="M236" s="24"/>
      <c r="N236" s="24"/>
      <c r="O236" s="25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</row>
    <row r="237" spans="1:60" ht="15" customHeight="1">
      <c r="A237" s="38" t="str">
        <f t="shared" ca="1" si="9"/>
        <v/>
      </c>
      <c r="B237" s="34" t="str">
        <f t="shared" ca="1" si="10"/>
        <v/>
      </c>
      <c r="C237" s="26" t="s">
        <v>28</v>
      </c>
      <c r="D237" s="27">
        <f t="shared" si="11"/>
        <v>41143</v>
      </c>
      <c r="E237" s="21"/>
      <c r="F237" s="22"/>
      <c r="G237" s="22"/>
      <c r="H237" s="22"/>
      <c r="I237" s="23"/>
      <c r="J237" s="23"/>
      <c r="K237" s="23"/>
      <c r="L237" s="24"/>
      <c r="M237" s="24"/>
      <c r="N237" s="24"/>
      <c r="O237" s="25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</row>
    <row r="238" spans="1:60" ht="15" customHeight="1">
      <c r="A238" s="38" t="str">
        <f t="shared" ca="1" si="9"/>
        <v/>
      </c>
      <c r="B238" s="34" t="str">
        <f t="shared" ca="1" si="10"/>
        <v/>
      </c>
      <c r="C238" s="26" t="s">
        <v>29</v>
      </c>
      <c r="D238" s="27">
        <f t="shared" si="11"/>
        <v>41144</v>
      </c>
      <c r="E238" s="21"/>
      <c r="F238" s="22"/>
      <c r="G238" s="22"/>
      <c r="H238" s="22"/>
      <c r="I238" s="23"/>
      <c r="J238" s="23"/>
      <c r="K238" s="23"/>
      <c r="L238" s="24"/>
      <c r="M238" s="24"/>
      <c r="N238" s="24"/>
      <c r="O238" s="25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</row>
    <row r="239" spans="1:60" ht="15" customHeight="1">
      <c r="A239" s="38" t="str">
        <f t="shared" ca="1" si="9"/>
        <v/>
      </c>
      <c r="B239" s="34" t="str">
        <f t="shared" ca="1" si="10"/>
        <v/>
      </c>
      <c r="C239" s="26" t="s">
        <v>30</v>
      </c>
      <c r="D239" s="27">
        <f t="shared" si="11"/>
        <v>41145</v>
      </c>
      <c r="E239" s="21"/>
      <c r="F239" s="22"/>
      <c r="G239" s="22"/>
      <c r="H239" s="22"/>
      <c r="I239" s="23"/>
      <c r="J239" s="23"/>
      <c r="K239" s="23"/>
      <c r="L239" s="24"/>
      <c r="M239" s="24"/>
      <c r="N239" s="24"/>
      <c r="O239" s="25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</row>
    <row r="240" spans="1:60" ht="15" customHeight="1">
      <c r="A240" s="38" t="str">
        <f t="shared" ca="1" si="9"/>
        <v/>
      </c>
      <c r="B240" s="34" t="str">
        <f t="shared" ca="1" si="10"/>
        <v/>
      </c>
      <c r="C240" s="26" t="s">
        <v>31</v>
      </c>
      <c r="D240" s="27">
        <f t="shared" si="11"/>
        <v>41146</v>
      </c>
      <c r="E240" s="21"/>
      <c r="F240" s="22"/>
      <c r="G240" s="22"/>
      <c r="H240" s="22"/>
      <c r="I240" s="23"/>
      <c r="J240" s="23"/>
      <c r="K240" s="23"/>
      <c r="L240" s="24"/>
      <c r="M240" s="24"/>
      <c r="N240" s="24"/>
      <c r="O240" s="25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</row>
    <row r="241" spans="1:60" ht="15" customHeight="1">
      <c r="A241" s="38" t="str">
        <f t="shared" ca="1" si="9"/>
        <v/>
      </c>
      <c r="B241" s="34" t="str">
        <f t="shared" ca="1" si="10"/>
        <v/>
      </c>
      <c r="C241" s="26" t="s">
        <v>32</v>
      </c>
      <c r="D241" s="27">
        <f t="shared" si="11"/>
        <v>41147</v>
      </c>
      <c r="E241" s="21"/>
      <c r="F241" s="22"/>
      <c r="G241" s="22"/>
      <c r="H241" s="22"/>
      <c r="I241" s="23"/>
      <c r="J241" s="23"/>
      <c r="K241" s="23"/>
      <c r="L241" s="24"/>
      <c r="M241" s="24"/>
      <c r="N241" s="24"/>
      <c r="O241" s="25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</row>
    <row r="242" spans="1:60" ht="15" customHeight="1">
      <c r="A242" s="38" t="str">
        <f t="shared" ca="1" si="9"/>
        <v/>
      </c>
      <c r="B242" s="34" t="str">
        <f t="shared" ca="1" si="10"/>
        <v/>
      </c>
      <c r="C242" s="26" t="s">
        <v>33</v>
      </c>
      <c r="D242" s="27">
        <f t="shared" si="11"/>
        <v>41148</v>
      </c>
      <c r="E242" s="21"/>
      <c r="F242" s="22"/>
      <c r="G242" s="22"/>
      <c r="H242" s="22"/>
      <c r="I242" s="23"/>
      <c r="J242" s="23"/>
      <c r="K242" s="23"/>
      <c r="L242" s="24"/>
      <c r="M242" s="24"/>
      <c r="N242" s="24"/>
      <c r="O242" s="25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</row>
    <row r="243" spans="1:60" ht="15" customHeight="1">
      <c r="A243" s="38" t="str">
        <f t="shared" ca="1" si="9"/>
        <v/>
      </c>
      <c r="B243" s="34" t="str">
        <f t="shared" ca="1" si="10"/>
        <v/>
      </c>
      <c r="C243" s="26" t="s">
        <v>34</v>
      </c>
      <c r="D243" s="27">
        <f t="shared" si="11"/>
        <v>41149</v>
      </c>
      <c r="E243" s="21"/>
      <c r="F243" s="22"/>
      <c r="G243" s="22"/>
      <c r="H243" s="22"/>
      <c r="I243" s="23"/>
      <c r="J243" s="23"/>
      <c r="K243" s="23"/>
      <c r="L243" s="24"/>
      <c r="M243" s="24"/>
      <c r="N243" s="24"/>
      <c r="O243" s="25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</row>
    <row r="244" spans="1:60" ht="15" customHeight="1">
      <c r="A244" s="38" t="str">
        <f t="shared" ca="1" si="9"/>
        <v/>
      </c>
      <c r="B244" s="34" t="str">
        <f t="shared" ca="1" si="10"/>
        <v/>
      </c>
      <c r="C244" s="26" t="s">
        <v>28</v>
      </c>
      <c r="D244" s="27">
        <f t="shared" si="11"/>
        <v>41150</v>
      </c>
      <c r="E244" s="21"/>
      <c r="F244" s="22"/>
      <c r="G244" s="22"/>
      <c r="H244" s="22"/>
      <c r="I244" s="23"/>
      <c r="J244" s="23"/>
      <c r="K244" s="23"/>
      <c r="L244" s="24"/>
      <c r="M244" s="24"/>
      <c r="N244" s="24"/>
      <c r="O244" s="25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</row>
    <row r="245" spans="1:60" ht="15" customHeight="1">
      <c r="A245" s="38" t="str">
        <f t="shared" ca="1" si="9"/>
        <v/>
      </c>
      <c r="B245" s="34" t="str">
        <f t="shared" ca="1" si="10"/>
        <v/>
      </c>
      <c r="C245" s="26" t="s">
        <v>29</v>
      </c>
      <c r="D245" s="27">
        <f t="shared" si="11"/>
        <v>41151</v>
      </c>
      <c r="E245" s="21"/>
      <c r="F245" s="22"/>
      <c r="G245" s="22"/>
      <c r="H245" s="22"/>
      <c r="I245" s="23"/>
      <c r="J245" s="23"/>
      <c r="K245" s="23"/>
      <c r="L245" s="24"/>
      <c r="M245" s="24"/>
      <c r="N245" s="24"/>
      <c r="O245" s="25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</row>
    <row r="246" spans="1:60" ht="15" customHeight="1">
      <c r="A246" s="38" t="str">
        <f t="shared" ca="1" si="9"/>
        <v/>
      </c>
      <c r="B246" s="34" t="str">
        <f t="shared" ca="1" si="10"/>
        <v/>
      </c>
      <c r="C246" s="26" t="s">
        <v>30</v>
      </c>
      <c r="D246" s="27">
        <f t="shared" si="11"/>
        <v>41152</v>
      </c>
      <c r="E246" s="21"/>
      <c r="F246" s="22"/>
      <c r="G246" s="22"/>
      <c r="H246" s="22"/>
      <c r="I246" s="23"/>
      <c r="J246" s="23"/>
      <c r="K246" s="23"/>
      <c r="L246" s="24"/>
      <c r="M246" s="24"/>
      <c r="N246" s="24"/>
      <c r="O246" s="25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</row>
    <row r="247" spans="1:60" ht="15" customHeight="1">
      <c r="A247" s="38" t="str">
        <f t="shared" ca="1" si="9"/>
        <v/>
      </c>
      <c r="B247" s="34" t="str">
        <f t="shared" ca="1" si="10"/>
        <v/>
      </c>
      <c r="C247" s="26" t="s">
        <v>31</v>
      </c>
      <c r="D247" s="27">
        <f t="shared" si="11"/>
        <v>41153</v>
      </c>
      <c r="E247" s="21"/>
      <c r="F247" s="22"/>
      <c r="G247" s="22"/>
      <c r="H247" s="22"/>
      <c r="I247" s="23"/>
      <c r="J247" s="23"/>
      <c r="K247" s="23"/>
      <c r="L247" s="24"/>
      <c r="M247" s="24"/>
      <c r="N247" s="24"/>
      <c r="O247" s="25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</row>
    <row r="248" spans="1:60" ht="15" customHeight="1">
      <c r="A248" s="38" t="str">
        <f t="shared" ca="1" si="9"/>
        <v/>
      </c>
      <c r="B248" s="34" t="str">
        <f t="shared" ca="1" si="10"/>
        <v/>
      </c>
      <c r="C248" s="26" t="s">
        <v>32</v>
      </c>
      <c r="D248" s="27">
        <f t="shared" si="11"/>
        <v>41154</v>
      </c>
      <c r="E248" s="21"/>
      <c r="F248" s="22"/>
      <c r="G248" s="22"/>
      <c r="H248" s="22"/>
      <c r="I248" s="23"/>
      <c r="J248" s="23"/>
      <c r="K248" s="23"/>
      <c r="L248" s="24"/>
      <c r="M248" s="24"/>
      <c r="N248" s="24"/>
      <c r="O248" s="25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</row>
    <row r="249" spans="1:60" ht="15" customHeight="1">
      <c r="A249" s="38" t="str">
        <f t="shared" ca="1" si="9"/>
        <v/>
      </c>
      <c r="B249" s="34" t="str">
        <f t="shared" ca="1" si="10"/>
        <v/>
      </c>
      <c r="C249" s="26" t="s">
        <v>33</v>
      </c>
      <c r="D249" s="27">
        <f t="shared" si="11"/>
        <v>41155</v>
      </c>
      <c r="E249" s="21"/>
      <c r="F249" s="22"/>
      <c r="G249" s="22"/>
      <c r="H249" s="22"/>
      <c r="I249" s="23"/>
      <c r="J249" s="23"/>
      <c r="K249" s="23"/>
      <c r="L249" s="24"/>
      <c r="M249" s="24"/>
      <c r="N249" s="24"/>
      <c r="O249" s="25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</row>
    <row r="250" spans="1:60" ht="15" customHeight="1">
      <c r="A250" s="38" t="str">
        <f t="shared" ca="1" si="9"/>
        <v/>
      </c>
      <c r="B250" s="34" t="str">
        <f t="shared" ca="1" si="10"/>
        <v/>
      </c>
      <c r="C250" s="26" t="s">
        <v>34</v>
      </c>
      <c r="D250" s="27">
        <f t="shared" si="11"/>
        <v>41156</v>
      </c>
      <c r="E250" s="21"/>
      <c r="F250" s="22"/>
      <c r="G250" s="22"/>
      <c r="H250" s="22"/>
      <c r="I250" s="23"/>
      <c r="J250" s="23"/>
      <c r="K250" s="23"/>
      <c r="L250" s="24"/>
      <c r="M250" s="24"/>
      <c r="N250" s="24"/>
      <c r="O250" s="25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</row>
    <row r="251" spans="1:60" ht="15" customHeight="1">
      <c r="A251" s="38" t="str">
        <f t="shared" ca="1" si="9"/>
        <v/>
      </c>
      <c r="B251" s="34" t="str">
        <f t="shared" ca="1" si="10"/>
        <v/>
      </c>
      <c r="C251" s="26" t="s">
        <v>28</v>
      </c>
      <c r="D251" s="27">
        <f t="shared" si="11"/>
        <v>41157</v>
      </c>
      <c r="E251" s="21"/>
      <c r="F251" s="22"/>
      <c r="G251" s="22"/>
      <c r="H251" s="22"/>
      <c r="I251" s="23"/>
      <c r="J251" s="23"/>
      <c r="K251" s="23"/>
      <c r="L251" s="24"/>
      <c r="M251" s="24"/>
      <c r="N251" s="24"/>
      <c r="O251" s="25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</row>
    <row r="252" spans="1:60" ht="15" customHeight="1">
      <c r="A252" s="38" t="str">
        <f t="shared" ca="1" si="9"/>
        <v/>
      </c>
      <c r="B252" s="34" t="str">
        <f t="shared" ca="1" si="10"/>
        <v/>
      </c>
      <c r="C252" s="26" t="s">
        <v>29</v>
      </c>
      <c r="D252" s="27">
        <f t="shared" si="11"/>
        <v>41158</v>
      </c>
      <c r="E252" s="21"/>
      <c r="F252" s="22"/>
      <c r="G252" s="22"/>
      <c r="H252" s="22"/>
      <c r="I252" s="23"/>
      <c r="J252" s="23"/>
      <c r="K252" s="23"/>
      <c r="L252" s="24"/>
      <c r="M252" s="24"/>
      <c r="N252" s="24"/>
      <c r="O252" s="25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</row>
    <row r="253" spans="1:60" ht="15" customHeight="1">
      <c r="A253" s="38" t="str">
        <f t="shared" ca="1" si="9"/>
        <v/>
      </c>
      <c r="B253" s="34" t="str">
        <f t="shared" ca="1" si="10"/>
        <v/>
      </c>
      <c r="C253" s="26" t="s">
        <v>30</v>
      </c>
      <c r="D253" s="27">
        <f t="shared" si="11"/>
        <v>41159</v>
      </c>
      <c r="E253" s="21"/>
      <c r="F253" s="22"/>
      <c r="G253" s="22"/>
      <c r="H253" s="22"/>
      <c r="I253" s="23"/>
      <c r="J253" s="23"/>
      <c r="K253" s="23"/>
      <c r="L253" s="24"/>
      <c r="M253" s="24"/>
      <c r="N253" s="24"/>
      <c r="O253" s="25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</row>
    <row r="254" spans="1:60" ht="15" customHeight="1">
      <c r="A254" s="38" t="str">
        <f t="shared" ca="1" si="9"/>
        <v/>
      </c>
      <c r="B254" s="34" t="str">
        <f t="shared" ca="1" si="10"/>
        <v/>
      </c>
      <c r="C254" s="26" t="s">
        <v>31</v>
      </c>
      <c r="D254" s="27">
        <f t="shared" si="11"/>
        <v>41160</v>
      </c>
      <c r="E254" s="21"/>
      <c r="F254" s="22"/>
      <c r="G254" s="22"/>
      <c r="H254" s="22"/>
      <c r="I254" s="23"/>
      <c r="J254" s="23"/>
      <c r="K254" s="23"/>
      <c r="L254" s="24"/>
      <c r="M254" s="24"/>
      <c r="N254" s="24"/>
      <c r="O254" s="25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</row>
    <row r="255" spans="1:60" ht="15" customHeight="1">
      <c r="A255" s="38" t="str">
        <f t="shared" ca="1" si="9"/>
        <v/>
      </c>
      <c r="B255" s="34" t="str">
        <f t="shared" ca="1" si="10"/>
        <v/>
      </c>
      <c r="C255" s="26" t="s">
        <v>32</v>
      </c>
      <c r="D255" s="27">
        <f t="shared" si="11"/>
        <v>41161</v>
      </c>
      <c r="E255" s="21"/>
      <c r="F255" s="22"/>
      <c r="G255" s="22"/>
      <c r="H255" s="22"/>
      <c r="I255" s="23"/>
      <c r="J255" s="23"/>
      <c r="K255" s="23"/>
      <c r="L255" s="24"/>
      <c r="M255" s="24"/>
      <c r="N255" s="24"/>
      <c r="O255" s="25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</row>
    <row r="256" spans="1:60" ht="15" customHeight="1">
      <c r="A256" s="38" t="str">
        <f t="shared" ca="1" si="9"/>
        <v/>
      </c>
      <c r="B256" s="34" t="str">
        <f t="shared" ca="1" si="10"/>
        <v/>
      </c>
      <c r="C256" s="26" t="s">
        <v>33</v>
      </c>
      <c r="D256" s="27">
        <f t="shared" si="11"/>
        <v>41162</v>
      </c>
      <c r="E256" s="21"/>
      <c r="F256" s="22"/>
      <c r="G256" s="22"/>
      <c r="H256" s="22"/>
      <c r="I256" s="23"/>
      <c r="J256" s="23"/>
      <c r="K256" s="23"/>
      <c r="L256" s="24"/>
      <c r="M256" s="24"/>
      <c r="N256" s="24"/>
      <c r="O256" s="25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</row>
    <row r="257" spans="1:60" ht="15" customHeight="1">
      <c r="A257" s="38" t="str">
        <f t="shared" ca="1" si="9"/>
        <v/>
      </c>
      <c r="B257" s="34" t="str">
        <f t="shared" ca="1" si="10"/>
        <v/>
      </c>
      <c r="C257" s="26" t="s">
        <v>34</v>
      </c>
      <c r="D257" s="27">
        <f t="shared" si="11"/>
        <v>41163</v>
      </c>
      <c r="E257" s="21"/>
      <c r="F257" s="22"/>
      <c r="G257" s="22"/>
      <c r="H257" s="22"/>
      <c r="I257" s="23"/>
      <c r="J257" s="23"/>
      <c r="K257" s="23"/>
      <c r="L257" s="24"/>
      <c r="M257" s="24"/>
      <c r="N257" s="24"/>
      <c r="O257" s="25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</row>
    <row r="258" spans="1:60" ht="15" customHeight="1">
      <c r="A258" s="38" t="str">
        <f t="shared" ca="1" si="9"/>
        <v/>
      </c>
      <c r="B258" s="34" t="str">
        <f t="shared" ca="1" si="10"/>
        <v/>
      </c>
      <c r="C258" s="26" t="s">
        <v>28</v>
      </c>
      <c r="D258" s="27">
        <f t="shared" si="11"/>
        <v>41164</v>
      </c>
      <c r="E258" s="21"/>
      <c r="F258" s="22"/>
      <c r="G258" s="22"/>
      <c r="H258" s="22"/>
      <c r="I258" s="23"/>
      <c r="J258" s="23"/>
      <c r="K258" s="23"/>
      <c r="L258" s="24"/>
      <c r="M258" s="24"/>
      <c r="N258" s="24"/>
      <c r="O258" s="25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</row>
    <row r="259" spans="1:60" ht="15" customHeight="1">
      <c r="A259" s="38" t="str">
        <f t="shared" ca="1" si="9"/>
        <v/>
      </c>
      <c r="B259" s="34" t="str">
        <f t="shared" ca="1" si="10"/>
        <v/>
      </c>
      <c r="C259" s="26" t="s">
        <v>29</v>
      </c>
      <c r="D259" s="27">
        <f t="shared" si="11"/>
        <v>41165</v>
      </c>
      <c r="E259" s="21"/>
      <c r="F259" s="22"/>
      <c r="G259" s="22"/>
      <c r="H259" s="22"/>
      <c r="I259" s="23"/>
      <c r="J259" s="23"/>
      <c r="K259" s="23"/>
      <c r="L259" s="24"/>
      <c r="M259" s="24"/>
      <c r="N259" s="24"/>
      <c r="O259" s="25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</row>
    <row r="260" spans="1:60" ht="15" customHeight="1">
      <c r="A260" s="38" t="str">
        <f t="shared" ref="A260:A323" ca="1" si="12">IF(D260=(TODAY()), "Сегодня","")</f>
        <v/>
      </c>
      <c r="B260" s="34" t="str">
        <f t="shared" ref="B260:B323" ca="1" si="13">IF(D260=(TODAY()), "Ё","")</f>
        <v/>
      </c>
      <c r="C260" s="26" t="s">
        <v>30</v>
      </c>
      <c r="D260" s="27">
        <f t="shared" si="11"/>
        <v>41166</v>
      </c>
      <c r="E260" s="21"/>
      <c r="F260" s="22"/>
      <c r="G260" s="22"/>
      <c r="H260" s="22"/>
      <c r="I260" s="23"/>
      <c r="J260" s="23"/>
      <c r="K260" s="23"/>
      <c r="L260" s="24"/>
      <c r="M260" s="24"/>
      <c r="N260" s="24"/>
      <c r="O260" s="25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</row>
    <row r="261" spans="1:60" ht="15" customHeight="1">
      <c r="A261" s="38" t="str">
        <f t="shared" ca="1" si="12"/>
        <v/>
      </c>
      <c r="B261" s="34" t="str">
        <f t="shared" ca="1" si="13"/>
        <v/>
      </c>
      <c r="C261" s="26" t="s">
        <v>31</v>
      </c>
      <c r="D261" s="27">
        <f t="shared" ref="D261:D324" si="14">D260+1</f>
        <v>41167</v>
      </c>
      <c r="E261" s="21"/>
      <c r="F261" s="22"/>
      <c r="G261" s="22"/>
      <c r="H261" s="22"/>
      <c r="I261" s="23"/>
      <c r="J261" s="23"/>
      <c r="K261" s="23"/>
      <c r="L261" s="24"/>
      <c r="M261" s="24"/>
      <c r="N261" s="24"/>
      <c r="O261" s="25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</row>
    <row r="262" spans="1:60" ht="15" customHeight="1">
      <c r="A262" s="38" t="str">
        <f t="shared" ca="1" si="12"/>
        <v/>
      </c>
      <c r="B262" s="34" t="str">
        <f t="shared" ca="1" si="13"/>
        <v/>
      </c>
      <c r="C262" s="26" t="s">
        <v>32</v>
      </c>
      <c r="D262" s="27">
        <f t="shared" si="14"/>
        <v>41168</v>
      </c>
      <c r="E262" s="21"/>
      <c r="F262" s="22"/>
      <c r="G262" s="22"/>
      <c r="H262" s="22"/>
      <c r="I262" s="23"/>
      <c r="J262" s="23"/>
      <c r="K262" s="23"/>
      <c r="L262" s="24"/>
      <c r="M262" s="24"/>
      <c r="N262" s="24"/>
      <c r="O262" s="25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</row>
    <row r="263" spans="1:60" ht="15" customHeight="1">
      <c r="A263" s="38" t="str">
        <f t="shared" ca="1" si="12"/>
        <v/>
      </c>
      <c r="B263" s="34" t="str">
        <f t="shared" ca="1" si="13"/>
        <v/>
      </c>
      <c r="C263" s="26" t="s">
        <v>33</v>
      </c>
      <c r="D263" s="27">
        <f t="shared" si="14"/>
        <v>41169</v>
      </c>
      <c r="E263" s="21"/>
      <c r="F263" s="22"/>
      <c r="G263" s="22"/>
      <c r="H263" s="22"/>
      <c r="I263" s="23"/>
      <c r="J263" s="23"/>
      <c r="K263" s="23"/>
      <c r="L263" s="24"/>
      <c r="M263" s="24"/>
      <c r="N263" s="24"/>
      <c r="O263" s="25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</row>
    <row r="264" spans="1:60" ht="15" customHeight="1">
      <c r="A264" s="38" t="str">
        <f t="shared" ca="1" si="12"/>
        <v/>
      </c>
      <c r="B264" s="34" t="str">
        <f t="shared" ca="1" si="13"/>
        <v/>
      </c>
      <c r="C264" s="26" t="s">
        <v>34</v>
      </c>
      <c r="D264" s="27">
        <f t="shared" si="14"/>
        <v>41170</v>
      </c>
      <c r="E264" s="21"/>
      <c r="F264" s="22"/>
      <c r="G264" s="22"/>
      <c r="H264" s="22"/>
      <c r="I264" s="23"/>
      <c r="J264" s="23"/>
      <c r="K264" s="23"/>
      <c r="L264" s="24"/>
      <c r="M264" s="24"/>
      <c r="N264" s="24"/>
      <c r="O264" s="25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</row>
    <row r="265" spans="1:60" ht="15" customHeight="1">
      <c r="A265" s="38" t="str">
        <f t="shared" ca="1" si="12"/>
        <v/>
      </c>
      <c r="B265" s="34" t="str">
        <f t="shared" ca="1" si="13"/>
        <v/>
      </c>
      <c r="C265" s="26" t="s">
        <v>28</v>
      </c>
      <c r="D265" s="27">
        <f t="shared" si="14"/>
        <v>41171</v>
      </c>
      <c r="E265" s="21"/>
      <c r="F265" s="22"/>
      <c r="G265" s="22"/>
      <c r="H265" s="22"/>
      <c r="I265" s="23"/>
      <c r="J265" s="23"/>
      <c r="K265" s="23"/>
      <c r="L265" s="24"/>
      <c r="M265" s="24"/>
      <c r="N265" s="24"/>
      <c r="O265" s="25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</row>
    <row r="266" spans="1:60" ht="15" customHeight="1">
      <c r="A266" s="38" t="str">
        <f t="shared" ca="1" si="12"/>
        <v/>
      </c>
      <c r="B266" s="34" t="str">
        <f t="shared" ca="1" si="13"/>
        <v/>
      </c>
      <c r="C266" s="26" t="s">
        <v>29</v>
      </c>
      <c r="D266" s="27">
        <f t="shared" si="14"/>
        <v>41172</v>
      </c>
      <c r="E266" s="21"/>
      <c r="F266" s="22"/>
      <c r="G266" s="22"/>
      <c r="H266" s="22"/>
      <c r="I266" s="23"/>
      <c r="J266" s="23"/>
      <c r="K266" s="23"/>
      <c r="L266" s="24"/>
      <c r="M266" s="24"/>
      <c r="N266" s="24"/>
      <c r="O266" s="25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</row>
    <row r="267" spans="1:60" ht="15" customHeight="1">
      <c r="A267" s="38" t="str">
        <f t="shared" ca="1" si="12"/>
        <v/>
      </c>
      <c r="B267" s="34" t="str">
        <f t="shared" ca="1" si="13"/>
        <v/>
      </c>
      <c r="C267" s="26" t="s">
        <v>30</v>
      </c>
      <c r="D267" s="27">
        <f t="shared" si="14"/>
        <v>41173</v>
      </c>
      <c r="E267" s="21"/>
      <c r="F267" s="22"/>
      <c r="G267" s="22"/>
      <c r="H267" s="22"/>
      <c r="I267" s="23"/>
      <c r="J267" s="23"/>
      <c r="K267" s="23"/>
      <c r="L267" s="24"/>
      <c r="M267" s="24"/>
      <c r="N267" s="24"/>
      <c r="O267" s="25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</row>
    <row r="268" spans="1:60" ht="15" customHeight="1">
      <c r="A268" s="38" t="str">
        <f t="shared" ca="1" si="12"/>
        <v/>
      </c>
      <c r="B268" s="34" t="str">
        <f t="shared" ca="1" si="13"/>
        <v/>
      </c>
      <c r="C268" s="26" t="s">
        <v>31</v>
      </c>
      <c r="D268" s="27">
        <f t="shared" si="14"/>
        <v>41174</v>
      </c>
      <c r="E268" s="21"/>
      <c r="F268" s="22"/>
      <c r="G268" s="22"/>
      <c r="H268" s="22"/>
      <c r="I268" s="23"/>
      <c r="J268" s="23"/>
      <c r="K268" s="23"/>
      <c r="L268" s="24"/>
      <c r="M268" s="24"/>
      <c r="N268" s="24"/>
      <c r="O268" s="25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</row>
    <row r="269" spans="1:60" ht="15" customHeight="1">
      <c r="A269" s="38" t="str">
        <f t="shared" ca="1" si="12"/>
        <v/>
      </c>
      <c r="B269" s="34" t="str">
        <f t="shared" ca="1" si="13"/>
        <v/>
      </c>
      <c r="C269" s="26" t="s">
        <v>32</v>
      </c>
      <c r="D269" s="27">
        <f t="shared" si="14"/>
        <v>41175</v>
      </c>
      <c r="E269" s="21"/>
      <c r="F269" s="22"/>
      <c r="G269" s="22"/>
      <c r="H269" s="22"/>
      <c r="I269" s="23"/>
      <c r="J269" s="23"/>
      <c r="K269" s="23"/>
      <c r="L269" s="24"/>
      <c r="M269" s="24"/>
      <c r="N269" s="24"/>
      <c r="O269" s="25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</row>
    <row r="270" spans="1:60" ht="15" customHeight="1">
      <c r="A270" s="38" t="str">
        <f t="shared" ca="1" si="12"/>
        <v/>
      </c>
      <c r="B270" s="34" t="str">
        <f t="shared" ca="1" si="13"/>
        <v/>
      </c>
      <c r="C270" s="26" t="s">
        <v>33</v>
      </c>
      <c r="D270" s="27">
        <f t="shared" si="14"/>
        <v>41176</v>
      </c>
      <c r="E270" s="21"/>
      <c r="F270" s="22"/>
      <c r="G270" s="22"/>
      <c r="H270" s="22"/>
      <c r="I270" s="23"/>
      <c r="J270" s="23"/>
      <c r="K270" s="23"/>
      <c r="L270" s="24"/>
      <c r="M270" s="24"/>
      <c r="N270" s="24"/>
      <c r="O270" s="25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</row>
    <row r="271" spans="1:60" ht="15" customHeight="1">
      <c r="A271" s="38" t="str">
        <f t="shared" ca="1" si="12"/>
        <v/>
      </c>
      <c r="B271" s="34" t="str">
        <f t="shared" ca="1" si="13"/>
        <v/>
      </c>
      <c r="C271" s="26" t="s">
        <v>34</v>
      </c>
      <c r="D271" s="27">
        <f t="shared" si="14"/>
        <v>41177</v>
      </c>
      <c r="E271" s="21"/>
      <c r="F271" s="22"/>
      <c r="G271" s="22"/>
      <c r="H271" s="22"/>
      <c r="I271" s="23"/>
      <c r="J271" s="23"/>
      <c r="K271" s="23"/>
      <c r="L271" s="24"/>
      <c r="M271" s="24"/>
      <c r="N271" s="24"/>
      <c r="O271" s="25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</row>
    <row r="272" spans="1:60" ht="15" customHeight="1">
      <c r="A272" s="38" t="str">
        <f t="shared" ca="1" si="12"/>
        <v/>
      </c>
      <c r="B272" s="34" t="str">
        <f t="shared" ca="1" si="13"/>
        <v/>
      </c>
      <c r="C272" s="26" t="s">
        <v>28</v>
      </c>
      <c r="D272" s="27">
        <f t="shared" si="14"/>
        <v>41178</v>
      </c>
      <c r="E272" s="21"/>
      <c r="F272" s="22"/>
      <c r="G272" s="22"/>
      <c r="H272" s="22"/>
      <c r="I272" s="23"/>
      <c r="J272" s="23"/>
      <c r="K272" s="23"/>
      <c r="L272" s="24"/>
      <c r="M272" s="24"/>
      <c r="N272" s="24"/>
      <c r="O272" s="25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</row>
    <row r="273" spans="1:60" ht="15" customHeight="1">
      <c r="A273" s="38" t="str">
        <f t="shared" ca="1" si="12"/>
        <v/>
      </c>
      <c r="B273" s="34" t="str">
        <f t="shared" ca="1" si="13"/>
        <v/>
      </c>
      <c r="C273" s="26" t="s">
        <v>29</v>
      </c>
      <c r="D273" s="27">
        <f t="shared" si="14"/>
        <v>41179</v>
      </c>
      <c r="E273" s="21"/>
      <c r="F273" s="22"/>
      <c r="G273" s="22"/>
      <c r="H273" s="22"/>
      <c r="I273" s="23"/>
      <c r="J273" s="23"/>
      <c r="K273" s="23"/>
      <c r="L273" s="24"/>
      <c r="M273" s="24"/>
      <c r="N273" s="24"/>
      <c r="O273" s="25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</row>
    <row r="274" spans="1:60" ht="15" customHeight="1">
      <c r="A274" s="38" t="str">
        <f t="shared" ca="1" si="12"/>
        <v/>
      </c>
      <c r="B274" s="34" t="str">
        <f t="shared" ca="1" si="13"/>
        <v/>
      </c>
      <c r="C274" s="26" t="s">
        <v>30</v>
      </c>
      <c r="D274" s="27">
        <f t="shared" si="14"/>
        <v>41180</v>
      </c>
      <c r="E274" s="21"/>
      <c r="F274" s="22"/>
      <c r="G274" s="22"/>
      <c r="H274" s="22"/>
      <c r="I274" s="23"/>
      <c r="J274" s="23"/>
      <c r="K274" s="23"/>
      <c r="L274" s="24"/>
      <c r="M274" s="24"/>
      <c r="N274" s="24"/>
      <c r="O274" s="25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</row>
    <row r="275" spans="1:60" ht="15" customHeight="1">
      <c r="A275" s="38" t="str">
        <f t="shared" ca="1" si="12"/>
        <v/>
      </c>
      <c r="B275" s="34" t="str">
        <f t="shared" ca="1" si="13"/>
        <v/>
      </c>
      <c r="C275" s="26" t="s">
        <v>31</v>
      </c>
      <c r="D275" s="27">
        <f t="shared" si="14"/>
        <v>41181</v>
      </c>
      <c r="E275" s="21"/>
      <c r="F275" s="22"/>
      <c r="G275" s="22"/>
      <c r="H275" s="22"/>
      <c r="I275" s="23"/>
      <c r="J275" s="23"/>
      <c r="K275" s="23"/>
      <c r="L275" s="24"/>
      <c r="M275" s="24"/>
      <c r="N275" s="24"/>
      <c r="O275" s="25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</row>
    <row r="276" spans="1:60" ht="15" customHeight="1">
      <c r="A276" s="38" t="str">
        <f t="shared" ca="1" si="12"/>
        <v/>
      </c>
      <c r="B276" s="34" t="str">
        <f t="shared" ca="1" si="13"/>
        <v/>
      </c>
      <c r="C276" s="26" t="s">
        <v>32</v>
      </c>
      <c r="D276" s="27">
        <f t="shared" si="14"/>
        <v>41182</v>
      </c>
      <c r="E276" s="21"/>
      <c r="F276" s="22"/>
      <c r="G276" s="22"/>
      <c r="H276" s="22"/>
      <c r="I276" s="23"/>
      <c r="J276" s="23"/>
      <c r="K276" s="23"/>
      <c r="L276" s="24"/>
      <c r="M276" s="24"/>
      <c r="N276" s="24"/>
      <c r="O276" s="25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</row>
    <row r="277" spans="1:60" ht="15" customHeight="1">
      <c r="A277" s="38" t="str">
        <f t="shared" ca="1" si="12"/>
        <v/>
      </c>
      <c r="B277" s="34" t="str">
        <f t="shared" ca="1" si="13"/>
        <v/>
      </c>
      <c r="C277" s="26" t="s">
        <v>33</v>
      </c>
      <c r="D277" s="27">
        <f t="shared" si="14"/>
        <v>41183</v>
      </c>
      <c r="E277" s="21"/>
      <c r="F277" s="22"/>
      <c r="G277" s="22"/>
      <c r="H277" s="22"/>
      <c r="I277" s="23"/>
      <c r="J277" s="23"/>
      <c r="K277" s="23"/>
      <c r="L277" s="24"/>
      <c r="M277" s="24"/>
      <c r="N277" s="24"/>
      <c r="O277" s="25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</row>
    <row r="278" spans="1:60" ht="15" customHeight="1">
      <c r="A278" s="38" t="str">
        <f t="shared" ca="1" si="12"/>
        <v/>
      </c>
      <c r="B278" s="34" t="str">
        <f t="shared" ca="1" si="13"/>
        <v/>
      </c>
      <c r="C278" s="26" t="s">
        <v>34</v>
      </c>
      <c r="D278" s="27">
        <f t="shared" si="14"/>
        <v>41184</v>
      </c>
      <c r="E278" s="21"/>
      <c r="F278" s="22"/>
      <c r="G278" s="22"/>
      <c r="H278" s="22"/>
      <c r="I278" s="23"/>
      <c r="J278" s="23"/>
      <c r="K278" s="23"/>
      <c r="L278" s="24"/>
      <c r="M278" s="24"/>
      <c r="N278" s="24"/>
      <c r="O278" s="25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  <c r="BH278" s="12"/>
    </row>
    <row r="279" spans="1:60" ht="15" customHeight="1">
      <c r="A279" s="38" t="str">
        <f t="shared" ca="1" si="12"/>
        <v/>
      </c>
      <c r="B279" s="34" t="str">
        <f t="shared" ca="1" si="13"/>
        <v/>
      </c>
      <c r="C279" s="26" t="s">
        <v>28</v>
      </c>
      <c r="D279" s="27">
        <f t="shared" si="14"/>
        <v>41185</v>
      </c>
      <c r="E279" s="21"/>
      <c r="F279" s="22"/>
      <c r="G279" s="22"/>
      <c r="H279" s="22"/>
      <c r="I279" s="23"/>
      <c r="J279" s="23"/>
      <c r="K279" s="23"/>
      <c r="L279" s="24"/>
      <c r="M279" s="24"/>
      <c r="N279" s="24"/>
      <c r="O279" s="25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  <c r="BH279" s="12"/>
    </row>
    <row r="280" spans="1:60" ht="15" customHeight="1">
      <c r="A280" s="38" t="str">
        <f t="shared" ca="1" si="12"/>
        <v/>
      </c>
      <c r="B280" s="34" t="str">
        <f t="shared" ca="1" si="13"/>
        <v/>
      </c>
      <c r="C280" s="26" t="s">
        <v>29</v>
      </c>
      <c r="D280" s="27">
        <f t="shared" si="14"/>
        <v>41186</v>
      </c>
      <c r="E280" s="21"/>
      <c r="F280" s="22"/>
      <c r="G280" s="22"/>
      <c r="H280" s="22"/>
      <c r="I280" s="23"/>
      <c r="J280" s="23"/>
      <c r="K280" s="23"/>
      <c r="L280" s="24"/>
      <c r="M280" s="24"/>
      <c r="N280" s="24"/>
      <c r="O280" s="25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  <c r="BH280" s="12"/>
    </row>
    <row r="281" spans="1:60" ht="15" customHeight="1">
      <c r="A281" s="38" t="str">
        <f t="shared" ca="1" si="12"/>
        <v/>
      </c>
      <c r="B281" s="34" t="str">
        <f t="shared" ca="1" si="13"/>
        <v/>
      </c>
      <c r="C281" s="26" t="s">
        <v>30</v>
      </c>
      <c r="D281" s="27">
        <f t="shared" si="14"/>
        <v>41187</v>
      </c>
      <c r="E281" s="21"/>
      <c r="F281" s="22"/>
      <c r="G281" s="22"/>
      <c r="H281" s="22"/>
      <c r="I281" s="23"/>
      <c r="J281" s="23"/>
      <c r="K281" s="23"/>
      <c r="L281" s="24"/>
      <c r="M281" s="24"/>
      <c r="N281" s="24"/>
      <c r="O281" s="25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  <c r="BH281" s="12"/>
    </row>
    <row r="282" spans="1:60" ht="15" customHeight="1">
      <c r="A282" s="38" t="str">
        <f t="shared" ca="1" si="12"/>
        <v/>
      </c>
      <c r="B282" s="34" t="str">
        <f t="shared" ca="1" si="13"/>
        <v/>
      </c>
      <c r="C282" s="26" t="s">
        <v>31</v>
      </c>
      <c r="D282" s="27">
        <f t="shared" si="14"/>
        <v>41188</v>
      </c>
      <c r="E282" s="21"/>
      <c r="F282" s="22"/>
      <c r="G282" s="22"/>
      <c r="H282" s="22"/>
      <c r="I282" s="23"/>
      <c r="J282" s="23"/>
      <c r="K282" s="23"/>
      <c r="L282" s="24"/>
      <c r="M282" s="24"/>
      <c r="N282" s="24"/>
      <c r="O282" s="25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  <c r="BH282" s="12"/>
    </row>
    <row r="283" spans="1:60" ht="15" customHeight="1">
      <c r="A283" s="38" t="str">
        <f t="shared" ca="1" si="12"/>
        <v/>
      </c>
      <c r="B283" s="34" t="str">
        <f t="shared" ca="1" si="13"/>
        <v/>
      </c>
      <c r="C283" s="26" t="s">
        <v>32</v>
      </c>
      <c r="D283" s="27">
        <f t="shared" si="14"/>
        <v>41189</v>
      </c>
      <c r="E283" s="21"/>
      <c r="F283" s="22"/>
      <c r="G283" s="22"/>
      <c r="H283" s="22"/>
      <c r="I283" s="23"/>
      <c r="J283" s="23"/>
      <c r="K283" s="23"/>
      <c r="L283" s="24"/>
      <c r="M283" s="24"/>
      <c r="N283" s="24"/>
      <c r="O283" s="25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</row>
    <row r="284" spans="1:60" ht="15" customHeight="1">
      <c r="A284" s="38" t="str">
        <f t="shared" ca="1" si="12"/>
        <v/>
      </c>
      <c r="B284" s="34" t="str">
        <f t="shared" ca="1" si="13"/>
        <v/>
      </c>
      <c r="C284" s="26" t="s">
        <v>33</v>
      </c>
      <c r="D284" s="27">
        <f t="shared" si="14"/>
        <v>41190</v>
      </c>
      <c r="E284" s="21"/>
      <c r="F284" s="22"/>
      <c r="G284" s="22"/>
      <c r="H284" s="22"/>
      <c r="I284" s="23"/>
      <c r="J284" s="23"/>
      <c r="K284" s="23"/>
      <c r="L284" s="24"/>
      <c r="M284" s="24"/>
      <c r="N284" s="24"/>
      <c r="O284" s="25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</row>
    <row r="285" spans="1:60" ht="15" customHeight="1">
      <c r="A285" s="38" t="str">
        <f t="shared" ca="1" si="12"/>
        <v/>
      </c>
      <c r="B285" s="34" t="str">
        <f t="shared" ca="1" si="13"/>
        <v/>
      </c>
      <c r="C285" s="26" t="s">
        <v>34</v>
      </c>
      <c r="D285" s="27">
        <f t="shared" si="14"/>
        <v>41191</v>
      </c>
      <c r="E285" s="21"/>
      <c r="F285" s="22"/>
      <c r="G285" s="22"/>
      <c r="H285" s="22"/>
      <c r="I285" s="23"/>
      <c r="J285" s="23"/>
      <c r="K285" s="23"/>
      <c r="L285" s="24"/>
      <c r="M285" s="24"/>
      <c r="N285" s="24"/>
      <c r="O285" s="25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</row>
    <row r="286" spans="1:60" ht="15" customHeight="1">
      <c r="A286" s="38" t="str">
        <f t="shared" ca="1" si="12"/>
        <v/>
      </c>
      <c r="B286" s="34" t="str">
        <f t="shared" ca="1" si="13"/>
        <v/>
      </c>
      <c r="C286" s="26" t="s">
        <v>28</v>
      </c>
      <c r="D286" s="27">
        <f t="shared" si="14"/>
        <v>41192</v>
      </c>
      <c r="E286" s="21"/>
      <c r="F286" s="22"/>
      <c r="G286" s="22"/>
      <c r="H286" s="22"/>
      <c r="I286" s="23"/>
      <c r="J286" s="23"/>
      <c r="K286" s="23"/>
      <c r="L286" s="24"/>
      <c r="M286" s="24"/>
      <c r="N286" s="24"/>
      <c r="O286" s="25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</row>
    <row r="287" spans="1:60" ht="15" customHeight="1">
      <c r="A287" s="38" t="str">
        <f t="shared" ca="1" si="12"/>
        <v/>
      </c>
      <c r="B287" s="34" t="str">
        <f t="shared" ca="1" si="13"/>
        <v/>
      </c>
      <c r="C287" s="26" t="s">
        <v>29</v>
      </c>
      <c r="D287" s="27">
        <f t="shared" si="14"/>
        <v>41193</v>
      </c>
      <c r="E287" s="21"/>
      <c r="F287" s="22"/>
      <c r="G287" s="22"/>
      <c r="H287" s="22"/>
      <c r="I287" s="23"/>
      <c r="J287" s="23"/>
      <c r="K287" s="23"/>
      <c r="L287" s="24"/>
      <c r="M287" s="24"/>
      <c r="N287" s="24"/>
      <c r="O287" s="25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</row>
    <row r="288" spans="1:60" ht="15" customHeight="1">
      <c r="A288" s="38" t="str">
        <f t="shared" ca="1" si="12"/>
        <v/>
      </c>
      <c r="B288" s="34" t="str">
        <f t="shared" ca="1" si="13"/>
        <v/>
      </c>
      <c r="C288" s="26" t="s">
        <v>30</v>
      </c>
      <c r="D288" s="27">
        <f t="shared" si="14"/>
        <v>41194</v>
      </c>
      <c r="E288" s="21"/>
      <c r="F288" s="22"/>
      <c r="G288" s="22"/>
      <c r="H288" s="22"/>
      <c r="I288" s="23"/>
      <c r="J288" s="23"/>
      <c r="K288" s="23"/>
      <c r="L288" s="24"/>
      <c r="M288" s="24"/>
      <c r="N288" s="24"/>
      <c r="O288" s="25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</row>
    <row r="289" spans="1:60" ht="15" customHeight="1">
      <c r="A289" s="38" t="str">
        <f t="shared" ca="1" si="12"/>
        <v/>
      </c>
      <c r="B289" s="34" t="str">
        <f t="shared" ca="1" si="13"/>
        <v/>
      </c>
      <c r="C289" s="26" t="s">
        <v>31</v>
      </c>
      <c r="D289" s="27">
        <f t="shared" si="14"/>
        <v>41195</v>
      </c>
      <c r="E289" s="21"/>
      <c r="F289" s="22"/>
      <c r="G289" s="22"/>
      <c r="H289" s="22"/>
      <c r="I289" s="23"/>
      <c r="J289" s="23"/>
      <c r="K289" s="23"/>
      <c r="L289" s="24"/>
      <c r="M289" s="24"/>
      <c r="N289" s="24"/>
      <c r="O289" s="25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</row>
    <row r="290" spans="1:60" ht="15" customHeight="1">
      <c r="A290" s="38" t="str">
        <f t="shared" ca="1" si="12"/>
        <v/>
      </c>
      <c r="B290" s="34" t="str">
        <f t="shared" ca="1" si="13"/>
        <v/>
      </c>
      <c r="C290" s="26" t="s">
        <v>32</v>
      </c>
      <c r="D290" s="27">
        <f t="shared" si="14"/>
        <v>41196</v>
      </c>
      <c r="E290" s="21"/>
      <c r="F290" s="22"/>
      <c r="G290" s="22"/>
      <c r="H290" s="22"/>
      <c r="I290" s="23"/>
      <c r="J290" s="23"/>
      <c r="K290" s="23"/>
      <c r="L290" s="24"/>
      <c r="M290" s="24"/>
      <c r="N290" s="24"/>
      <c r="O290" s="25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</row>
    <row r="291" spans="1:60" ht="15" customHeight="1">
      <c r="A291" s="38" t="str">
        <f t="shared" ca="1" si="12"/>
        <v/>
      </c>
      <c r="B291" s="34" t="str">
        <f t="shared" ca="1" si="13"/>
        <v/>
      </c>
      <c r="C291" s="26" t="s">
        <v>33</v>
      </c>
      <c r="D291" s="27">
        <f t="shared" si="14"/>
        <v>41197</v>
      </c>
      <c r="E291" s="21"/>
      <c r="F291" s="22"/>
      <c r="G291" s="22"/>
      <c r="H291" s="22"/>
      <c r="I291" s="23"/>
      <c r="J291" s="23"/>
      <c r="K291" s="23"/>
      <c r="L291" s="24"/>
      <c r="M291" s="24"/>
      <c r="N291" s="24"/>
      <c r="O291" s="25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</row>
    <row r="292" spans="1:60" ht="15" customHeight="1">
      <c r="A292" s="38" t="str">
        <f t="shared" ca="1" si="12"/>
        <v/>
      </c>
      <c r="B292" s="34" t="str">
        <f t="shared" ca="1" si="13"/>
        <v/>
      </c>
      <c r="C292" s="26" t="s">
        <v>34</v>
      </c>
      <c r="D292" s="27">
        <f t="shared" si="14"/>
        <v>41198</v>
      </c>
      <c r="E292" s="21"/>
      <c r="F292" s="22"/>
      <c r="G292" s="22"/>
      <c r="H292" s="22"/>
      <c r="I292" s="23"/>
      <c r="J292" s="23"/>
      <c r="K292" s="23"/>
      <c r="L292" s="24"/>
      <c r="M292" s="24"/>
      <c r="N292" s="24"/>
      <c r="O292" s="25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</row>
    <row r="293" spans="1:60" ht="15" customHeight="1">
      <c r="A293" s="38" t="str">
        <f t="shared" ca="1" si="12"/>
        <v/>
      </c>
      <c r="B293" s="34" t="str">
        <f t="shared" ca="1" si="13"/>
        <v/>
      </c>
      <c r="C293" s="26" t="s">
        <v>28</v>
      </c>
      <c r="D293" s="27">
        <f t="shared" si="14"/>
        <v>41199</v>
      </c>
      <c r="E293" s="21"/>
      <c r="F293" s="22"/>
      <c r="G293" s="22"/>
      <c r="H293" s="22"/>
      <c r="I293" s="23"/>
      <c r="J293" s="23"/>
      <c r="K293" s="23"/>
      <c r="L293" s="24"/>
      <c r="M293" s="24"/>
      <c r="N293" s="24"/>
      <c r="O293" s="25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</row>
    <row r="294" spans="1:60" ht="15" customHeight="1">
      <c r="A294" s="38" t="str">
        <f t="shared" ca="1" si="12"/>
        <v/>
      </c>
      <c r="B294" s="34" t="str">
        <f t="shared" ca="1" si="13"/>
        <v/>
      </c>
      <c r="C294" s="26" t="s">
        <v>29</v>
      </c>
      <c r="D294" s="27">
        <f t="shared" si="14"/>
        <v>41200</v>
      </c>
      <c r="E294" s="21"/>
      <c r="F294" s="22"/>
      <c r="G294" s="22"/>
      <c r="H294" s="22"/>
      <c r="I294" s="23"/>
      <c r="J294" s="23"/>
      <c r="K294" s="23"/>
      <c r="L294" s="24"/>
      <c r="M294" s="24"/>
      <c r="N294" s="24"/>
      <c r="O294" s="25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  <c r="BH294" s="12"/>
    </row>
    <row r="295" spans="1:60" ht="15" customHeight="1">
      <c r="A295" s="38" t="str">
        <f t="shared" ca="1" si="12"/>
        <v/>
      </c>
      <c r="B295" s="34" t="str">
        <f t="shared" ca="1" si="13"/>
        <v/>
      </c>
      <c r="C295" s="26" t="s">
        <v>30</v>
      </c>
      <c r="D295" s="27">
        <f t="shared" si="14"/>
        <v>41201</v>
      </c>
      <c r="E295" s="21"/>
      <c r="F295" s="22"/>
      <c r="G295" s="22"/>
      <c r="H295" s="22"/>
      <c r="I295" s="23"/>
      <c r="J295" s="23"/>
      <c r="K295" s="23"/>
      <c r="L295" s="24"/>
      <c r="M295" s="24"/>
      <c r="N295" s="24"/>
      <c r="O295" s="25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</row>
    <row r="296" spans="1:60" ht="15" customHeight="1">
      <c r="A296" s="38" t="str">
        <f t="shared" ca="1" si="12"/>
        <v/>
      </c>
      <c r="B296" s="34" t="str">
        <f t="shared" ca="1" si="13"/>
        <v/>
      </c>
      <c r="C296" s="26" t="s">
        <v>31</v>
      </c>
      <c r="D296" s="27">
        <f t="shared" si="14"/>
        <v>41202</v>
      </c>
      <c r="E296" s="21"/>
      <c r="F296" s="22"/>
      <c r="G296" s="22"/>
      <c r="H296" s="22"/>
      <c r="I296" s="23"/>
      <c r="J296" s="23"/>
      <c r="K296" s="23"/>
      <c r="L296" s="24"/>
      <c r="M296" s="24"/>
      <c r="N296" s="24"/>
      <c r="O296" s="25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</row>
    <row r="297" spans="1:60" ht="15" customHeight="1">
      <c r="A297" s="38" t="str">
        <f t="shared" ca="1" si="12"/>
        <v/>
      </c>
      <c r="B297" s="34" t="str">
        <f t="shared" ca="1" si="13"/>
        <v/>
      </c>
      <c r="C297" s="26" t="s">
        <v>32</v>
      </c>
      <c r="D297" s="27">
        <f t="shared" si="14"/>
        <v>41203</v>
      </c>
      <c r="E297" s="21"/>
      <c r="F297" s="22"/>
      <c r="G297" s="22"/>
      <c r="H297" s="22"/>
      <c r="I297" s="23"/>
      <c r="J297" s="23"/>
      <c r="K297" s="23"/>
      <c r="L297" s="24"/>
      <c r="M297" s="24"/>
      <c r="N297" s="24"/>
      <c r="O297" s="25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</row>
    <row r="298" spans="1:60" ht="15" customHeight="1">
      <c r="A298" s="38" t="str">
        <f t="shared" ca="1" si="12"/>
        <v/>
      </c>
      <c r="B298" s="34" t="str">
        <f t="shared" ca="1" si="13"/>
        <v/>
      </c>
      <c r="C298" s="26" t="s">
        <v>33</v>
      </c>
      <c r="D298" s="27">
        <f t="shared" si="14"/>
        <v>41204</v>
      </c>
      <c r="E298" s="21"/>
      <c r="F298" s="22"/>
      <c r="G298" s="22"/>
      <c r="H298" s="22"/>
      <c r="I298" s="23"/>
      <c r="J298" s="23"/>
      <c r="K298" s="23"/>
      <c r="L298" s="24"/>
      <c r="M298" s="24"/>
      <c r="N298" s="24"/>
      <c r="O298" s="25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</row>
    <row r="299" spans="1:60" ht="15" customHeight="1">
      <c r="A299" s="38" t="str">
        <f t="shared" ca="1" si="12"/>
        <v/>
      </c>
      <c r="B299" s="34" t="str">
        <f t="shared" ca="1" si="13"/>
        <v/>
      </c>
      <c r="C299" s="26" t="s">
        <v>34</v>
      </c>
      <c r="D299" s="27">
        <f t="shared" si="14"/>
        <v>41205</v>
      </c>
      <c r="E299" s="21"/>
      <c r="F299" s="22"/>
      <c r="G299" s="22"/>
      <c r="H299" s="22"/>
      <c r="I299" s="23"/>
      <c r="J299" s="23"/>
      <c r="K299" s="23"/>
      <c r="L299" s="24"/>
      <c r="M299" s="24"/>
      <c r="N299" s="24"/>
      <c r="O299" s="25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</row>
    <row r="300" spans="1:60" ht="15" customHeight="1">
      <c r="A300" s="38" t="str">
        <f t="shared" ca="1" si="12"/>
        <v/>
      </c>
      <c r="B300" s="34" t="str">
        <f t="shared" ca="1" si="13"/>
        <v/>
      </c>
      <c r="C300" s="26" t="s">
        <v>28</v>
      </c>
      <c r="D300" s="27">
        <f t="shared" si="14"/>
        <v>41206</v>
      </c>
      <c r="E300" s="21"/>
      <c r="F300" s="22"/>
      <c r="G300" s="22"/>
      <c r="H300" s="22"/>
      <c r="I300" s="23"/>
      <c r="J300" s="23"/>
      <c r="K300" s="23"/>
      <c r="L300" s="24"/>
      <c r="M300" s="24"/>
      <c r="N300" s="24"/>
      <c r="O300" s="25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</row>
    <row r="301" spans="1:60" ht="15" customHeight="1">
      <c r="A301" s="38" t="str">
        <f t="shared" ca="1" si="12"/>
        <v/>
      </c>
      <c r="B301" s="34" t="str">
        <f t="shared" ca="1" si="13"/>
        <v/>
      </c>
      <c r="C301" s="26" t="s">
        <v>29</v>
      </c>
      <c r="D301" s="27">
        <f t="shared" si="14"/>
        <v>41207</v>
      </c>
      <c r="E301" s="21"/>
      <c r="F301" s="22"/>
      <c r="G301" s="22"/>
      <c r="H301" s="22"/>
      <c r="I301" s="23"/>
      <c r="J301" s="23"/>
      <c r="K301" s="23"/>
      <c r="L301" s="24"/>
      <c r="M301" s="24"/>
      <c r="N301" s="24"/>
      <c r="O301" s="25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</row>
    <row r="302" spans="1:60" ht="15" customHeight="1">
      <c r="A302" s="38" t="str">
        <f t="shared" ca="1" si="12"/>
        <v/>
      </c>
      <c r="B302" s="34" t="str">
        <f t="shared" ca="1" si="13"/>
        <v/>
      </c>
      <c r="C302" s="26" t="s">
        <v>30</v>
      </c>
      <c r="D302" s="27">
        <f t="shared" si="14"/>
        <v>41208</v>
      </c>
      <c r="E302" s="21"/>
      <c r="F302" s="22"/>
      <c r="G302" s="22"/>
      <c r="H302" s="22"/>
      <c r="I302" s="23"/>
      <c r="J302" s="23"/>
      <c r="K302" s="23"/>
      <c r="L302" s="24"/>
      <c r="M302" s="24"/>
      <c r="N302" s="24"/>
      <c r="O302" s="25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</row>
    <row r="303" spans="1:60" ht="15" customHeight="1">
      <c r="A303" s="38" t="str">
        <f t="shared" ca="1" si="12"/>
        <v/>
      </c>
      <c r="B303" s="34" t="str">
        <f t="shared" ca="1" si="13"/>
        <v/>
      </c>
      <c r="C303" s="26" t="s">
        <v>31</v>
      </c>
      <c r="D303" s="27">
        <f t="shared" si="14"/>
        <v>41209</v>
      </c>
      <c r="E303" s="21"/>
      <c r="F303" s="22"/>
      <c r="G303" s="22"/>
      <c r="H303" s="22"/>
      <c r="I303" s="23"/>
      <c r="J303" s="23"/>
      <c r="K303" s="23"/>
      <c r="L303" s="24"/>
      <c r="M303" s="24"/>
      <c r="N303" s="24"/>
      <c r="O303" s="25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</row>
    <row r="304" spans="1:60" ht="15" customHeight="1">
      <c r="A304" s="38" t="str">
        <f t="shared" ca="1" si="12"/>
        <v/>
      </c>
      <c r="B304" s="34" t="str">
        <f t="shared" ca="1" si="13"/>
        <v/>
      </c>
      <c r="C304" s="26" t="s">
        <v>32</v>
      </c>
      <c r="D304" s="27">
        <f t="shared" si="14"/>
        <v>41210</v>
      </c>
      <c r="E304" s="21"/>
      <c r="F304" s="22"/>
      <c r="G304" s="22"/>
      <c r="H304" s="22"/>
      <c r="I304" s="23"/>
      <c r="J304" s="23"/>
      <c r="K304" s="23"/>
      <c r="L304" s="24"/>
      <c r="M304" s="24"/>
      <c r="N304" s="24"/>
      <c r="O304" s="25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</row>
    <row r="305" spans="1:60" ht="15" customHeight="1">
      <c r="A305" s="38" t="str">
        <f t="shared" ca="1" si="12"/>
        <v/>
      </c>
      <c r="B305" s="34" t="str">
        <f t="shared" ca="1" si="13"/>
        <v/>
      </c>
      <c r="C305" s="26" t="s">
        <v>33</v>
      </c>
      <c r="D305" s="27">
        <f t="shared" si="14"/>
        <v>41211</v>
      </c>
      <c r="E305" s="21"/>
      <c r="F305" s="22"/>
      <c r="G305" s="22"/>
      <c r="H305" s="22"/>
      <c r="I305" s="23"/>
      <c r="J305" s="23"/>
      <c r="K305" s="23"/>
      <c r="L305" s="24"/>
      <c r="M305" s="24"/>
      <c r="N305" s="24"/>
      <c r="O305" s="25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</row>
    <row r="306" spans="1:60" ht="15" customHeight="1">
      <c r="A306" s="38" t="str">
        <f t="shared" ca="1" si="12"/>
        <v/>
      </c>
      <c r="B306" s="34" t="str">
        <f t="shared" ca="1" si="13"/>
        <v/>
      </c>
      <c r="C306" s="26" t="s">
        <v>34</v>
      </c>
      <c r="D306" s="27">
        <f t="shared" si="14"/>
        <v>41212</v>
      </c>
      <c r="E306" s="21"/>
      <c r="F306" s="22"/>
      <c r="G306" s="22"/>
      <c r="H306" s="22"/>
      <c r="I306" s="23"/>
      <c r="J306" s="23"/>
      <c r="K306" s="23"/>
      <c r="L306" s="24"/>
      <c r="M306" s="24"/>
      <c r="N306" s="24"/>
      <c r="O306" s="25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</row>
    <row r="307" spans="1:60" ht="15" customHeight="1">
      <c r="A307" s="38" t="str">
        <f t="shared" ca="1" si="12"/>
        <v/>
      </c>
      <c r="B307" s="34" t="str">
        <f t="shared" ca="1" si="13"/>
        <v/>
      </c>
      <c r="C307" s="26" t="s">
        <v>28</v>
      </c>
      <c r="D307" s="27">
        <f t="shared" si="14"/>
        <v>41213</v>
      </c>
      <c r="E307" s="21"/>
      <c r="F307" s="22"/>
      <c r="G307" s="22"/>
      <c r="H307" s="22"/>
      <c r="I307" s="23"/>
      <c r="J307" s="23"/>
      <c r="K307" s="23"/>
      <c r="L307" s="24"/>
      <c r="M307" s="24"/>
      <c r="N307" s="24"/>
      <c r="O307" s="25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</row>
    <row r="308" spans="1:60" ht="15" customHeight="1">
      <c r="A308" s="38" t="str">
        <f t="shared" ca="1" si="12"/>
        <v/>
      </c>
      <c r="B308" s="34" t="str">
        <f t="shared" ca="1" si="13"/>
        <v/>
      </c>
      <c r="C308" s="26" t="s">
        <v>29</v>
      </c>
      <c r="D308" s="27">
        <f t="shared" si="14"/>
        <v>41214</v>
      </c>
      <c r="E308" s="21"/>
      <c r="F308" s="22"/>
      <c r="G308" s="22"/>
      <c r="H308" s="22"/>
      <c r="I308" s="23"/>
      <c r="J308" s="23"/>
      <c r="K308" s="23"/>
      <c r="L308" s="24"/>
      <c r="M308" s="24"/>
      <c r="N308" s="24"/>
      <c r="O308" s="25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</row>
    <row r="309" spans="1:60" ht="15" customHeight="1">
      <c r="A309" s="38" t="str">
        <f t="shared" ca="1" si="12"/>
        <v/>
      </c>
      <c r="B309" s="34" t="str">
        <f t="shared" ca="1" si="13"/>
        <v/>
      </c>
      <c r="C309" s="26" t="s">
        <v>30</v>
      </c>
      <c r="D309" s="27">
        <f t="shared" si="14"/>
        <v>41215</v>
      </c>
      <c r="E309" s="21"/>
      <c r="F309" s="22"/>
      <c r="G309" s="22"/>
      <c r="H309" s="22"/>
      <c r="I309" s="23"/>
      <c r="J309" s="23"/>
      <c r="K309" s="23"/>
      <c r="L309" s="24"/>
      <c r="M309" s="24"/>
      <c r="N309" s="24"/>
      <c r="O309" s="25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</row>
    <row r="310" spans="1:60" ht="15" customHeight="1">
      <c r="A310" s="38" t="str">
        <f t="shared" ca="1" si="12"/>
        <v/>
      </c>
      <c r="B310" s="34" t="str">
        <f t="shared" ca="1" si="13"/>
        <v/>
      </c>
      <c r="C310" s="26" t="s">
        <v>31</v>
      </c>
      <c r="D310" s="27">
        <f t="shared" si="14"/>
        <v>41216</v>
      </c>
      <c r="E310" s="21"/>
      <c r="F310" s="22"/>
      <c r="G310" s="22"/>
      <c r="H310" s="22"/>
      <c r="I310" s="23"/>
      <c r="J310" s="23"/>
      <c r="K310" s="23"/>
      <c r="L310" s="24"/>
      <c r="M310" s="24"/>
      <c r="N310" s="24"/>
      <c r="O310" s="25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</row>
    <row r="311" spans="1:60" ht="15" customHeight="1">
      <c r="A311" s="38" t="str">
        <f t="shared" ca="1" si="12"/>
        <v/>
      </c>
      <c r="B311" s="34" t="str">
        <f t="shared" ca="1" si="13"/>
        <v/>
      </c>
      <c r="C311" s="26" t="s">
        <v>32</v>
      </c>
      <c r="D311" s="27">
        <f t="shared" si="14"/>
        <v>41217</v>
      </c>
      <c r="E311" s="21"/>
      <c r="F311" s="22"/>
      <c r="G311" s="22"/>
      <c r="H311" s="22"/>
      <c r="I311" s="23"/>
      <c r="J311" s="23"/>
      <c r="K311" s="23"/>
      <c r="L311" s="24"/>
      <c r="M311" s="24"/>
      <c r="N311" s="24"/>
      <c r="O311" s="25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</row>
    <row r="312" spans="1:60" ht="15" customHeight="1">
      <c r="A312" s="38" t="str">
        <f t="shared" ca="1" si="12"/>
        <v/>
      </c>
      <c r="B312" s="34" t="str">
        <f t="shared" ca="1" si="13"/>
        <v/>
      </c>
      <c r="C312" s="26" t="s">
        <v>33</v>
      </c>
      <c r="D312" s="27">
        <f t="shared" si="14"/>
        <v>41218</v>
      </c>
      <c r="E312" s="21"/>
      <c r="F312" s="22"/>
      <c r="G312" s="22"/>
      <c r="H312" s="22"/>
      <c r="I312" s="23"/>
      <c r="J312" s="23"/>
      <c r="K312" s="23"/>
      <c r="L312" s="24"/>
      <c r="M312" s="24"/>
      <c r="N312" s="24"/>
      <c r="O312" s="25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</row>
    <row r="313" spans="1:60" ht="15" customHeight="1">
      <c r="A313" s="38" t="str">
        <f t="shared" ca="1" si="12"/>
        <v/>
      </c>
      <c r="B313" s="34" t="str">
        <f t="shared" ca="1" si="13"/>
        <v/>
      </c>
      <c r="C313" s="26" t="s">
        <v>34</v>
      </c>
      <c r="D313" s="27">
        <f t="shared" si="14"/>
        <v>41219</v>
      </c>
      <c r="E313" s="21"/>
      <c r="F313" s="22"/>
      <c r="G313" s="22"/>
      <c r="H313" s="22"/>
      <c r="I313" s="23"/>
      <c r="J313" s="23"/>
      <c r="K313" s="23"/>
      <c r="L313" s="24"/>
      <c r="M313" s="24"/>
      <c r="N313" s="24"/>
      <c r="O313" s="25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</row>
    <row r="314" spans="1:60" ht="15" customHeight="1">
      <c r="A314" s="38" t="str">
        <f t="shared" ca="1" si="12"/>
        <v/>
      </c>
      <c r="B314" s="34" t="str">
        <f t="shared" ca="1" si="13"/>
        <v/>
      </c>
      <c r="C314" s="26" t="s">
        <v>28</v>
      </c>
      <c r="D314" s="27">
        <f t="shared" si="14"/>
        <v>41220</v>
      </c>
      <c r="E314" s="21"/>
      <c r="F314" s="22"/>
      <c r="G314" s="22"/>
      <c r="H314" s="22"/>
      <c r="I314" s="23"/>
      <c r="J314" s="23"/>
      <c r="K314" s="23"/>
      <c r="L314" s="24"/>
      <c r="M314" s="24"/>
      <c r="N314" s="24"/>
      <c r="O314" s="25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  <c r="BB314" s="12"/>
      <c r="BC314" s="12"/>
      <c r="BD314" s="12"/>
      <c r="BE314" s="12"/>
      <c r="BF314" s="12"/>
      <c r="BG314" s="12"/>
      <c r="BH314" s="12"/>
    </row>
    <row r="315" spans="1:60" ht="15" customHeight="1">
      <c r="A315" s="38" t="str">
        <f t="shared" ca="1" si="12"/>
        <v/>
      </c>
      <c r="B315" s="34" t="str">
        <f t="shared" ca="1" si="13"/>
        <v/>
      </c>
      <c r="C315" s="26" t="s">
        <v>29</v>
      </c>
      <c r="D315" s="27">
        <f t="shared" si="14"/>
        <v>41221</v>
      </c>
      <c r="E315" s="21"/>
      <c r="F315" s="22"/>
      <c r="G315" s="22"/>
      <c r="H315" s="22"/>
      <c r="I315" s="23"/>
      <c r="J315" s="23"/>
      <c r="K315" s="23"/>
      <c r="L315" s="24"/>
      <c r="M315" s="24"/>
      <c r="N315" s="24"/>
      <c r="O315" s="25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  <c r="BH315" s="12"/>
    </row>
    <row r="316" spans="1:60" ht="15" customHeight="1">
      <c r="A316" s="38" t="str">
        <f t="shared" ca="1" si="12"/>
        <v/>
      </c>
      <c r="B316" s="34" t="str">
        <f t="shared" ca="1" si="13"/>
        <v/>
      </c>
      <c r="C316" s="26" t="s">
        <v>30</v>
      </c>
      <c r="D316" s="27">
        <f t="shared" si="14"/>
        <v>41222</v>
      </c>
      <c r="E316" s="21"/>
      <c r="F316" s="22"/>
      <c r="G316" s="22"/>
      <c r="H316" s="22"/>
      <c r="I316" s="23"/>
      <c r="J316" s="23"/>
      <c r="K316" s="23"/>
      <c r="L316" s="24"/>
      <c r="M316" s="24"/>
      <c r="N316" s="24"/>
      <c r="O316" s="25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  <c r="AY316" s="12"/>
      <c r="AZ316" s="12"/>
      <c r="BA316" s="12"/>
      <c r="BB316" s="12"/>
      <c r="BC316" s="12"/>
      <c r="BD316" s="12"/>
      <c r="BE316" s="12"/>
      <c r="BF316" s="12"/>
      <c r="BG316" s="12"/>
      <c r="BH316" s="12"/>
    </row>
    <row r="317" spans="1:60" ht="15" customHeight="1">
      <c r="A317" s="38" t="str">
        <f t="shared" ca="1" si="12"/>
        <v/>
      </c>
      <c r="B317" s="34" t="str">
        <f t="shared" ca="1" si="13"/>
        <v/>
      </c>
      <c r="C317" s="26" t="s">
        <v>31</v>
      </c>
      <c r="D317" s="27">
        <f t="shared" si="14"/>
        <v>41223</v>
      </c>
      <c r="E317" s="21"/>
      <c r="F317" s="22"/>
      <c r="G317" s="22"/>
      <c r="H317" s="22"/>
      <c r="I317" s="23"/>
      <c r="J317" s="23"/>
      <c r="K317" s="23"/>
      <c r="L317" s="24"/>
      <c r="M317" s="24"/>
      <c r="N317" s="24"/>
      <c r="O317" s="25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  <c r="BA317" s="12"/>
      <c r="BB317" s="12"/>
      <c r="BC317" s="12"/>
      <c r="BD317" s="12"/>
      <c r="BE317" s="12"/>
      <c r="BF317" s="12"/>
      <c r="BG317" s="12"/>
      <c r="BH317" s="12"/>
    </row>
    <row r="318" spans="1:60" ht="15" customHeight="1">
      <c r="A318" s="38" t="str">
        <f t="shared" ca="1" si="12"/>
        <v/>
      </c>
      <c r="B318" s="34" t="str">
        <f t="shared" ca="1" si="13"/>
        <v/>
      </c>
      <c r="C318" s="26" t="s">
        <v>32</v>
      </c>
      <c r="D318" s="27">
        <f t="shared" si="14"/>
        <v>41224</v>
      </c>
      <c r="E318" s="21"/>
      <c r="F318" s="22"/>
      <c r="G318" s="22"/>
      <c r="H318" s="22"/>
      <c r="I318" s="23"/>
      <c r="J318" s="23"/>
      <c r="K318" s="23"/>
      <c r="L318" s="24"/>
      <c r="M318" s="24"/>
      <c r="N318" s="24"/>
      <c r="O318" s="25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  <c r="AY318" s="12"/>
      <c r="AZ318" s="12"/>
      <c r="BA318" s="12"/>
      <c r="BB318" s="12"/>
      <c r="BC318" s="12"/>
      <c r="BD318" s="12"/>
      <c r="BE318" s="12"/>
      <c r="BF318" s="12"/>
      <c r="BG318" s="12"/>
      <c r="BH318" s="12"/>
    </row>
    <row r="319" spans="1:60" ht="15" customHeight="1">
      <c r="A319" s="38" t="str">
        <f t="shared" ca="1" si="12"/>
        <v/>
      </c>
      <c r="B319" s="34" t="str">
        <f t="shared" ca="1" si="13"/>
        <v/>
      </c>
      <c r="C319" s="26" t="s">
        <v>33</v>
      </c>
      <c r="D319" s="27">
        <f t="shared" si="14"/>
        <v>41225</v>
      </c>
      <c r="E319" s="21"/>
      <c r="F319" s="22"/>
      <c r="G319" s="22"/>
      <c r="H319" s="22"/>
      <c r="I319" s="23"/>
      <c r="J319" s="23"/>
      <c r="K319" s="23"/>
      <c r="L319" s="24"/>
      <c r="M319" s="24"/>
      <c r="N319" s="24"/>
      <c r="O319" s="25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  <c r="BA319" s="12"/>
      <c r="BB319" s="12"/>
      <c r="BC319" s="12"/>
      <c r="BD319" s="12"/>
      <c r="BE319" s="12"/>
      <c r="BF319" s="12"/>
      <c r="BG319" s="12"/>
      <c r="BH319" s="12"/>
    </row>
    <row r="320" spans="1:60" ht="15" customHeight="1">
      <c r="A320" s="38" t="str">
        <f t="shared" ca="1" si="12"/>
        <v/>
      </c>
      <c r="B320" s="34" t="str">
        <f t="shared" ca="1" si="13"/>
        <v/>
      </c>
      <c r="C320" s="26" t="s">
        <v>34</v>
      </c>
      <c r="D320" s="27">
        <f t="shared" si="14"/>
        <v>41226</v>
      </c>
      <c r="E320" s="21"/>
      <c r="F320" s="22"/>
      <c r="G320" s="22"/>
      <c r="H320" s="22"/>
      <c r="I320" s="23"/>
      <c r="J320" s="23"/>
      <c r="K320" s="23"/>
      <c r="L320" s="24"/>
      <c r="M320" s="24"/>
      <c r="N320" s="24"/>
      <c r="O320" s="25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  <c r="AY320" s="12"/>
      <c r="AZ320" s="12"/>
      <c r="BA320" s="12"/>
      <c r="BB320" s="12"/>
      <c r="BC320" s="12"/>
      <c r="BD320" s="12"/>
      <c r="BE320" s="12"/>
      <c r="BF320" s="12"/>
      <c r="BG320" s="12"/>
      <c r="BH320" s="12"/>
    </row>
    <row r="321" spans="1:60" ht="15" customHeight="1">
      <c r="A321" s="38" t="str">
        <f t="shared" ca="1" si="12"/>
        <v/>
      </c>
      <c r="B321" s="34" t="str">
        <f t="shared" ca="1" si="13"/>
        <v/>
      </c>
      <c r="C321" s="26" t="s">
        <v>28</v>
      </c>
      <c r="D321" s="27">
        <f t="shared" si="14"/>
        <v>41227</v>
      </c>
      <c r="E321" s="21"/>
      <c r="F321" s="22"/>
      <c r="G321" s="22"/>
      <c r="H321" s="22"/>
      <c r="I321" s="23"/>
      <c r="J321" s="23"/>
      <c r="K321" s="23"/>
      <c r="L321" s="24"/>
      <c r="M321" s="24"/>
      <c r="N321" s="24"/>
      <c r="O321" s="25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  <c r="BA321" s="12"/>
      <c r="BB321" s="12"/>
      <c r="BC321" s="12"/>
      <c r="BD321" s="12"/>
      <c r="BE321" s="12"/>
      <c r="BF321" s="12"/>
      <c r="BG321" s="12"/>
      <c r="BH321" s="12"/>
    </row>
    <row r="322" spans="1:60" ht="15" customHeight="1">
      <c r="A322" s="38" t="str">
        <f t="shared" ca="1" si="12"/>
        <v/>
      </c>
      <c r="B322" s="34" t="str">
        <f t="shared" ca="1" si="13"/>
        <v/>
      </c>
      <c r="C322" s="26" t="s">
        <v>29</v>
      </c>
      <c r="D322" s="27">
        <f t="shared" si="14"/>
        <v>41228</v>
      </c>
      <c r="E322" s="21"/>
      <c r="F322" s="22"/>
      <c r="G322" s="22"/>
      <c r="H322" s="22"/>
      <c r="I322" s="23"/>
      <c r="J322" s="23"/>
      <c r="K322" s="23"/>
      <c r="L322" s="24"/>
      <c r="M322" s="24"/>
      <c r="N322" s="24"/>
      <c r="O322" s="25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  <c r="BA322" s="12"/>
      <c r="BB322" s="12"/>
      <c r="BC322" s="12"/>
      <c r="BD322" s="12"/>
      <c r="BE322" s="12"/>
      <c r="BF322" s="12"/>
      <c r="BG322" s="12"/>
      <c r="BH322" s="12"/>
    </row>
    <row r="323" spans="1:60" ht="15" customHeight="1">
      <c r="A323" s="38" t="str">
        <f t="shared" ca="1" si="12"/>
        <v/>
      </c>
      <c r="B323" s="34" t="str">
        <f t="shared" ca="1" si="13"/>
        <v/>
      </c>
      <c r="C323" s="26" t="s">
        <v>30</v>
      </c>
      <c r="D323" s="27">
        <f t="shared" si="14"/>
        <v>41229</v>
      </c>
      <c r="E323" s="21"/>
      <c r="F323" s="22"/>
      <c r="G323" s="22"/>
      <c r="H323" s="22"/>
      <c r="I323" s="23"/>
      <c r="J323" s="23"/>
      <c r="K323" s="23"/>
      <c r="L323" s="24"/>
      <c r="M323" s="24"/>
      <c r="N323" s="24"/>
      <c r="O323" s="25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  <c r="AY323" s="12"/>
      <c r="AZ323" s="12"/>
      <c r="BA323" s="12"/>
      <c r="BB323" s="12"/>
      <c r="BC323" s="12"/>
      <c r="BD323" s="12"/>
      <c r="BE323" s="12"/>
      <c r="BF323" s="12"/>
      <c r="BG323" s="12"/>
      <c r="BH323" s="12"/>
    </row>
    <row r="324" spans="1:60" ht="15" customHeight="1">
      <c r="A324" s="38" t="str">
        <f t="shared" ref="A324:A362" ca="1" si="15">IF(D324=(TODAY()), "Сегодня","")</f>
        <v/>
      </c>
      <c r="B324" s="34" t="str">
        <f t="shared" ref="B324:B362" ca="1" si="16">IF(D324=(TODAY()), "Ё","")</f>
        <v/>
      </c>
      <c r="C324" s="26" t="s">
        <v>31</v>
      </c>
      <c r="D324" s="27">
        <f t="shared" si="14"/>
        <v>41230</v>
      </c>
      <c r="E324" s="21"/>
      <c r="F324" s="22"/>
      <c r="G324" s="22"/>
      <c r="H324" s="22"/>
      <c r="I324" s="23"/>
      <c r="J324" s="23"/>
      <c r="K324" s="23"/>
      <c r="L324" s="24"/>
      <c r="M324" s="24"/>
      <c r="N324" s="24"/>
      <c r="O324" s="25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  <c r="BA324" s="12"/>
      <c r="BB324" s="12"/>
      <c r="BC324" s="12"/>
      <c r="BD324" s="12"/>
      <c r="BE324" s="12"/>
      <c r="BF324" s="12"/>
      <c r="BG324" s="12"/>
      <c r="BH324" s="12"/>
    </row>
    <row r="325" spans="1:60" ht="15" customHeight="1">
      <c r="A325" s="38" t="str">
        <f t="shared" ca="1" si="15"/>
        <v/>
      </c>
      <c r="B325" s="34" t="str">
        <f t="shared" ca="1" si="16"/>
        <v/>
      </c>
      <c r="C325" s="26" t="s">
        <v>32</v>
      </c>
      <c r="D325" s="27">
        <f t="shared" ref="D325:D362" si="17">D324+1</f>
        <v>41231</v>
      </c>
      <c r="E325" s="21"/>
      <c r="F325" s="22"/>
      <c r="G325" s="22"/>
      <c r="H325" s="22"/>
      <c r="I325" s="23"/>
      <c r="J325" s="23"/>
      <c r="K325" s="23"/>
      <c r="L325" s="24"/>
      <c r="M325" s="24"/>
      <c r="N325" s="24"/>
      <c r="O325" s="25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  <c r="BA325" s="12"/>
      <c r="BB325" s="12"/>
      <c r="BC325" s="12"/>
      <c r="BD325" s="12"/>
      <c r="BE325" s="12"/>
      <c r="BF325" s="12"/>
      <c r="BG325" s="12"/>
      <c r="BH325" s="12"/>
    </row>
    <row r="326" spans="1:60" ht="15" customHeight="1">
      <c r="A326" s="38" t="str">
        <f t="shared" ca="1" si="15"/>
        <v/>
      </c>
      <c r="B326" s="34" t="str">
        <f t="shared" ca="1" si="16"/>
        <v/>
      </c>
      <c r="C326" s="26" t="s">
        <v>33</v>
      </c>
      <c r="D326" s="27">
        <f t="shared" si="17"/>
        <v>41232</v>
      </c>
      <c r="E326" s="21"/>
      <c r="F326" s="22"/>
      <c r="G326" s="22"/>
      <c r="H326" s="22"/>
      <c r="I326" s="23"/>
      <c r="J326" s="23"/>
      <c r="K326" s="23"/>
      <c r="L326" s="24"/>
      <c r="M326" s="24"/>
      <c r="N326" s="24"/>
      <c r="O326" s="25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  <c r="AZ326" s="12"/>
      <c r="BA326" s="12"/>
      <c r="BB326" s="12"/>
      <c r="BC326" s="12"/>
      <c r="BD326" s="12"/>
      <c r="BE326" s="12"/>
      <c r="BF326" s="12"/>
      <c r="BG326" s="12"/>
      <c r="BH326" s="12"/>
    </row>
    <row r="327" spans="1:60" ht="15" customHeight="1">
      <c r="A327" s="38" t="str">
        <f t="shared" ca="1" si="15"/>
        <v/>
      </c>
      <c r="B327" s="34" t="str">
        <f t="shared" ca="1" si="16"/>
        <v/>
      </c>
      <c r="C327" s="26" t="s">
        <v>34</v>
      </c>
      <c r="D327" s="27">
        <f t="shared" si="17"/>
        <v>41233</v>
      </c>
      <c r="E327" s="21"/>
      <c r="F327" s="22"/>
      <c r="G327" s="22"/>
      <c r="H327" s="22"/>
      <c r="I327" s="23"/>
      <c r="J327" s="23"/>
      <c r="K327" s="23"/>
      <c r="L327" s="24"/>
      <c r="M327" s="24"/>
      <c r="N327" s="24"/>
      <c r="O327" s="25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  <c r="BA327" s="12"/>
      <c r="BB327" s="12"/>
      <c r="BC327" s="12"/>
      <c r="BD327" s="12"/>
      <c r="BE327" s="12"/>
      <c r="BF327" s="12"/>
      <c r="BG327" s="12"/>
      <c r="BH327" s="12"/>
    </row>
    <row r="328" spans="1:60" ht="15" customHeight="1">
      <c r="A328" s="38" t="str">
        <f t="shared" ca="1" si="15"/>
        <v/>
      </c>
      <c r="B328" s="34" t="str">
        <f t="shared" ca="1" si="16"/>
        <v/>
      </c>
      <c r="C328" s="26" t="s">
        <v>28</v>
      </c>
      <c r="D328" s="27">
        <f t="shared" si="17"/>
        <v>41234</v>
      </c>
      <c r="E328" s="21"/>
      <c r="F328" s="22"/>
      <c r="G328" s="22"/>
      <c r="H328" s="22"/>
      <c r="I328" s="23"/>
      <c r="J328" s="23"/>
      <c r="K328" s="23"/>
      <c r="L328" s="24"/>
      <c r="M328" s="24"/>
      <c r="N328" s="24"/>
      <c r="O328" s="25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  <c r="AY328" s="12"/>
      <c r="AZ328" s="12"/>
      <c r="BA328" s="12"/>
      <c r="BB328" s="12"/>
      <c r="BC328" s="12"/>
      <c r="BD328" s="12"/>
      <c r="BE328" s="12"/>
      <c r="BF328" s="12"/>
      <c r="BG328" s="12"/>
      <c r="BH328" s="12"/>
    </row>
    <row r="329" spans="1:60" ht="15" customHeight="1">
      <c r="A329" s="38" t="str">
        <f t="shared" ca="1" si="15"/>
        <v/>
      </c>
      <c r="B329" s="34" t="str">
        <f t="shared" ca="1" si="16"/>
        <v/>
      </c>
      <c r="C329" s="26" t="s">
        <v>29</v>
      </c>
      <c r="D329" s="27">
        <f t="shared" si="17"/>
        <v>41235</v>
      </c>
      <c r="E329" s="21"/>
      <c r="F329" s="22"/>
      <c r="G329" s="22"/>
      <c r="H329" s="22"/>
      <c r="I329" s="23"/>
      <c r="J329" s="23"/>
      <c r="K329" s="23"/>
      <c r="L329" s="24"/>
      <c r="M329" s="24"/>
      <c r="N329" s="24"/>
      <c r="O329" s="25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  <c r="BA329" s="12"/>
      <c r="BB329" s="12"/>
      <c r="BC329" s="12"/>
      <c r="BD329" s="12"/>
      <c r="BE329" s="12"/>
      <c r="BF329" s="12"/>
      <c r="BG329" s="12"/>
      <c r="BH329" s="12"/>
    </row>
    <row r="330" spans="1:60" ht="15" customHeight="1">
      <c r="A330" s="38" t="str">
        <f t="shared" ca="1" si="15"/>
        <v/>
      </c>
      <c r="B330" s="34" t="str">
        <f t="shared" ca="1" si="16"/>
        <v/>
      </c>
      <c r="C330" s="26" t="s">
        <v>30</v>
      </c>
      <c r="D330" s="27">
        <f t="shared" si="17"/>
        <v>41236</v>
      </c>
      <c r="E330" s="21"/>
      <c r="F330" s="22"/>
      <c r="G330" s="22"/>
      <c r="H330" s="22"/>
      <c r="I330" s="23"/>
      <c r="J330" s="23"/>
      <c r="K330" s="23"/>
      <c r="L330" s="24"/>
      <c r="M330" s="24"/>
      <c r="N330" s="24"/>
      <c r="O330" s="25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  <c r="AZ330" s="12"/>
      <c r="BA330" s="12"/>
      <c r="BB330" s="12"/>
      <c r="BC330" s="12"/>
      <c r="BD330" s="12"/>
      <c r="BE330" s="12"/>
      <c r="BF330" s="12"/>
      <c r="BG330" s="12"/>
      <c r="BH330" s="12"/>
    </row>
    <row r="331" spans="1:60" ht="15" customHeight="1">
      <c r="A331" s="38" t="str">
        <f t="shared" ca="1" si="15"/>
        <v/>
      </c>
      <c r="B331" s="34" t="str">
        <f t="shared" ca="1" si="16"/>
        <v/>
      </c>
      <c r="C331" s="26" t="s">
        <v>31</v>
      </c>
      <c r="D331" s="27">
        <f t="shared" si="17"/>
        <v>41237</v>
      </c>
      <c r="E331" s="21"/>
      <c r="F331" s="22"/>
      <c r="G331" s="22"/>
      <c r="H331" s="22"/>
      <c r="I331" s="23"/>
      <c r="J331" s="23"/>
      <c r="K331" s="23"/>
      <c r="L331" s="24"/>
      <c r="M331" s="24"/>
      <c r="N331" s="24"/>
      <c r="O331" s="25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  <c r="AY331" s="12"/>
      <c r="AZ331" s="12"/>
      <c r="BA331" s="12"/>
      <c r="BB331" s="12"/>
      <c r="BC331" s="12"/>
      <c r="BD331" s="12"/>
      <c r="BE331" s="12"/>
      <c r="BF331" s="12"/>
      <c r="BG331" s="12"/>
      <c r="BH331" s="12"/>
    </row>
    <row r="332" spans="1:60" ht="15" customHeight="1">
      <c r="A332" s="38" t="str">
        <f t="shared" ca="1" si="15"/>
        <v/>
      </c>
      <c r="B332" s="34" t="str">
        <f t="shared" ca="1" si="16"/>
        <v/>
      </c>
      <c r="C332" s="26" t="s">
        <v>32</v>
      </c>
      <c r="D332" s="27">
        <f t="shared" si="17"/>
        <v>41238</v>
      </c>
      <c r="E332" s="21"/>
      <c r="F332" s="22"/>
      <c r="G332" s="22"/>
      <c r="H332" s="22"/>
      <c r="I332" s="23"/>
      <c r="J332" s="23"/>
      <c r="K332" s="23"/>
      <c r="L332" s="24"/>
      <c r="M332" s="24"/>
      <c r="N332" s="24"/>
      <c r="O332" s="25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  <c r="BA332" s="12"/>
      <c r="BB332" s="12"/>
      <c r="BC332" s="12"/>
      <c r="BD332" s="12"/>
      <c r="BE332" s="12"/>
      <c r="BF332" s="12"/>
      <c r="BG332" s="12"/>
      <c r="BH332" s="12"/>
    </row>
    <row r="333" spans="1:60" ht="15" customHeight="1">
      <c r="A333" s="38" t="str">
        <f t="shared" ca="1" si="15"/>
        <v/>
      </c>
      <c r="B333" s="34" t="str">
        <f t="shared" ca="1" si="16"/>
        <v/>
      </c>
      <c r="C333" s="26" t="s">
        <v>33</v>
      </c>
      <c r="D333" s="27">
        <f t="shared" si="17"/>
        <v>41239</v>
      </c>
      <c r="E333" s="21"/>
      <c r="F333" s="22"/>
      <c r="G333" s="22"/>
      <c r="H333" s="22"/>
      <c r="I333" s="23"/>
      <c r="J333" s="23"/>
      <c r="K333" s="23"/>
      <c r="L333" s="24"/>
      <c r="M333" s="24"/>
      <c r="N333" s="24"/>
      <c r="O333" s="25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  <c r="BA333" s="12"/>
      <c r="BB333" s="12"/>
      <c r="BC333" s="12"/>
      <c r="BD333" s="12"/>
      <c r="BE333" s="12"/>
      <c r="BF333" s="12"/>
      <c r="BG333" s="12"/>
      <c r="BH333" s="12"/>
    </row>
    <row r="334" spans="1:60" ht="15" customHeight="1">
      <c r="A334" s="38" t="str">
        <f t="shared" ca="1" si="15"/>
        <v/>
      </c>
      <c r="B334" s="34" t="str">
        <f t="shared" ca="1" si="16"/>
        <v/>
      </c>
      <c r="C334" s="26" t="s">
        <v>34</v>
      </c>
      <c r="D334" s="27">
        <f t="shared" si="17"/>
        <v>41240</v>
      </c>
      <c r="E334" s="21"/>
      <c r="F334" s="22"/>
      <c r="G334" s="22"/>
      <c r="H334" s="22"/>
      <c r="I334" s="23"/>
      <c r="J334" s="23"/>
      <c r="K334" s="23"/>
      <c r="L334" s="24"/>
      <c r="M334" s="24"/>
      <c r="N334" s="24"/>
      <c r="O334" s="25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  <c r="AY334" s="12"/>
      <c r="AZ334" s="12"/>
      <c r="BA334" s="12"/>
      <c r="BB334" s="12"/>
      <c r="BC334" s="12"/>
      <c r="BD334" s="12"/>
      <c r="BE334" s="12"/>
      <c r="BF334" s="12"/>
      <c r="BG334" s="12"/>
      <c r="BH334" s="12"/>
    </row>
    <row r="335" spans="1:60" ht="15" customHeight="1">
      <c r="A335" s="38" t="str">
        <f t="shared" ca="1" si="15"/>
        <v/>
      </c>
      <c r="B335" s="34" t="str">
        <f t="shared" ca="1" si="16"/>
        <v/>
      </c>
      <c r="C335" s="26" t="s">
        <v>28</v>
      </c>
      <c r="D335" s="27">
        <f t="shared" si="17"/>
        <v>41241</v>
      </c>
      <c r="E335" s="21"/>
      <c r="F335" s="22"/>
      <c r="G335" s="22"/>
      <c r="H335" s="22"/>
      <c r="I335" s="23"/>
      <c r="J335" s="23"/>
      <c r="K335" s="23"/>
      <c r="L335" s="24"/>
      <c r="M335" s="24"/>
      <c r="N335" s="24"/>
      <c r="O335" s="25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  <c r="AY335" s="12"/>
      <c r="AZ335" s="12"/>
      <c r="BA335" s="12"/>
      <c r="BB335" s="12"/>
      <c r="BC335" s="12"/>
      <c r="BD335" s="12"/>
      <c r="BE335" s="12"/>
      <c r="BF335" s="12"/>
      <c r="BG335" s="12"/>
      <c r="BH335" s="12"/>
    </row>
    <row r="336" spans="1:60" ht="15" customHeight="1">
      <c r="A336" s="38" t="str">
        <f t="shared" ca="1" si="15"/>
        <v/>
      </c>
      <c r="B336" s="34" t="str">
        <f t="shared" ca="1" si="16"/>
        <v/>
      </c>
      <c r="C336" s="26" t="s">
        <v>29</v>
      </c>
      <c r="D336" s="27">
        <f t="shared" si="17"/>
        <v>41242</v>
      </c>
      <c r="E336" s="21"/>
      <c r="F336" s="22"/>
      <c r="G336" s="22"/>
      <c r="H336" s="22"/>
      <c r="I336" s="23"/>
      <c r="J336" s="23"/>
      <c r="K336" s="23"/>
      <c r="L336" s="24"/>
      <c r="M336" s="24"/>
      <c r="N336" s="24"/>
      <c r="O336" s="25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  <c r="BA336" s="12"/>
      <c r="BB336" s="12"/>
      <c r="BC336" s="12"/>
      <c r="BD336" s="12"/>
      <c r="BE336" s="12"/>
      <c r="BF336" s="12"/>
      <c r="BG336" s="12"/>
      <c r="BH336" s="12"/>
    </row>
    <row r="337" spans="1:60" ht="15" customHeight="1">
      <c r="A337" s="38" t="str">
        <f t="shared" ca="1" si="15"/>
        <v/>
      </c>
      <c r="B337" s="34" t="str">
        <f t="shared" ca="1" si="16"/>
        <v/>
      </c>
      <c r="C337" s="26" t="s">
        <v>30</v>
      </c>
      <c r="D337" s="27">
        <f t="shared" si="17"/>
        <v>41243</v>
      </c>
      <c r="E337" s="21"/>
      <c r="F337" s="22"/>
      <c r="G337" s="22"/>
      <c r="H337" s="22"/>
      <c r="I337" s="23"/>
      <c r="J337" s="23"/>
      <c r="K337" s="23"/>
      <c r="L337" s="24"/>
      <c r="M337" s="24"/>
      <c r="N337" s="24"/>
      <c r="O337" s="25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  <c r="BA337" s="12"/>
      <c r="BB337" s="12"/>
      <c r="BC337" s="12"/>
      <c r="BD337" s="12"/>
      <c r="BE337" s="12"/>
      <c r="BF337" s="12"/>
      <c r="BG337" s="12"/>
      <c r="BH337" s="12"/>
    </row>
    <row r="338" spans="1:60" ht="15" customHeight="1">
      <c r="A338" s="38" t="str">
        <f t="shared" ca="1" si="15"/>
        <v/>
      </c>
      <c r="B338" s="34" t="str">
        <f t="shared" ca="1" si="16"/>
        <v/>
      </c>
      <c r="C338" s="26" t="s">
        <v>31</v>
      </c>
      <c r="D338" s="27">
        <f t="shared" si="17"/>
        <v>41244</v>
      </c>
      <c r="E338" s="21"/>
      <c r="F338" s="22"/>
      <c r="G338" s="22"/>
      <c r="H338" s="22"/>
      <c r="I338" s="23"/>
      <c r="J338" s="23"/>
      <c r="K338" s="23"/>
      <c r="L338" s="24"/>
      <c r="M338" s="24"/>
      <c r="N338" s="24"/>
      <c r="O338" s="25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  <c r="AZ338" s="12"/>
      <c r="BA338" s="12"/>
      <c r="BB338" s="12"/>
      <c r="BC338" s="12"/>
      <c r="BD338" s="12"/>
      <c r="BE338" s="12"/>
      <c r="BF338" s="12"/>
      <c r="BG338" s="12"/>
      <c r="BH338" s="12"/>
    </row>
    <row r="339" spans="1:60" ht="15" customHeight="1">
      <c r="A339" s="38" t="str">
        <f t="shared" ca="1" si="15"/>
        <v/>
      </c>
      <c r="B339" s="34" t="str">
        <f t="shared" ca="1" si="16"/>
        <v/>
      </c>
      <c r="C339" s="26" t="s">
        <v>32</v>
      </c>
      <c r="D339" s="27">
        <f t="shared" si="17"/>
        <v>41245</v>
      </c>
      <c r="E339" s="21"/>
      <c r="F339" s="22"/>
      <c r="G339" s="22"/>
      <c r="H339" s="22"/>
      <c r="I339" s="23"/>
      <c r="J339" s="23"/>
      <c r="K339" s="23"/>
      <c r="L339" s="24"/>
      <c r="M339" s="24"/>
      <c r="N339" s="24"/>
      <c r="O339" s="25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  <c r="AZ339" s="12"/>
      <c r="BA339" s="12"/>
      <c r="BB339" s="12"/>
      <c r="BC339" s="12"/>
      <c r="BD339" s="12"/>
      <c r="BE339" s="12"/>
      <c r="BF339" s="12"/>
      <c r="BG339" s="12"/>
      <c r="BH339" s="12"/>
    </row>
    <row r="340" spans="1:60" ht="15" customHeight="1">
      <c r="A340" s="38" t="str">
        <f t="shared" ca="1" si="15"/>
        <v/>
      </c>
      <c r="B340" s="34" t="str">
        <f t="shared" ca="1" si="16"/>
        <v/>
      </c>
      <c r="C340" s="26" t="s">
        <v>33</v>
      </c>
      <c r="D340" s="27">
        <f t="shared" si="17"/>
        <v>41246</v>
      </c>
      <c r="E340" s="21"/>
      <c r="F340" s="22"/>
      <c r="G340" s="22"/>
      <c r="H340" s="22"/>
      <c r="I340" s="23"/>
      <c r="J340" s="23"/>
      <c r="K340" s="23"/>
      <c r="L340" s="24"/>
      <c r="M340" s="24"/>
      <c r="N340" s="24"/>
      <c r="O340" s="25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  <c r="AZ340" s="12"/>
      <c r="BA340" s="12"/>
      <c r="BB340" s="12"/>
      <c r="BC340" s="12"/>
      <c r="BD340" s="12"/>
      <c r="BE340" s="12"/>
      <c r="BF340" s="12"/>
      <c r="BG340" s="12"/>
      <c r="BH340" s="12"/>
    </row>
    <row r="341" spans="1:60" ht="15" customHeight="1">
      <c r="A341" s="38" t="str">
        <f t="shared" ca="1" si="15"/>
        <v/>
      </c>
      <c r="B341" s="34" t="str">
        <f t="shared" ca="1" si="16"/>
        <v/>
      </c>
      <c r="C341" s="26" t="s">
        <v>34</v>
      </c>
      <c r="D341" s="27">
        <f t="shared" si="17"/>
        <v>41247</v>
      </c>
      <c r="E341" s="21"/>
      <c r="F341" s="22"/>
      <c r="G341" s="22"/>
      <c r="H341" s="22"/>
      <c r="I341" s="23"/>
      <c r="J341" s="23"/>
      <c r="K341" s="23"/>
      <c r="L341" s="24"/>
      <c r="M341" s="24"/>
      <c r="N341" s="24"/>
      <c r="O341" s="25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  <c r="BA341" s="12"/>
      <c r="BB341" s="12"/>
      <c r="BC341" s="12"/>
      <c r="BD341" s="12"/>
      <c r="BE341" s="12"/>
      <c r="BF341" s="12"/>
      <c r="BG341" s="12"/>
      <c r="BH341" s="12"/>
    </row>
    <row r="342" spans="1:60" ht="15" customHeight="1">
      <c r="A342" s="38" t="str">
        <f t="shared" ca="1" si="15"/>
        <v/>
      </c>
      <c r="B342" s="34" t="str">
        <f t="shared" ca="1" si="16"/>
        <v/>
      </c>
      <c r="C342" s="26" t="s">
        <v>28</v>
      </c>
      <c r="D342" s="27">
        <f t="shared" si="17"/>
        <v>41248</v>
      </c>
      <c r="E342" s="21"/>
      <c r="F342" s="22"/>
      <c r="G342" s="22"/>
      <c r="H342" s="22"/>
      <c r="I342" s="23"/>
      <c r="J342" s="23"/>
      <c r="K342" s="23"/>
      <c r="L342" s="24"/>
      <c r="M342" s="24"/>
      <c r="N342" s="24"/>
      <c r="O342" s="25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  <c r="AZ342" s="12"/>
      <c r="BA342" s="12"/>
      <c r="BB342" s="12"/>
      <c r="BC342" s="12"/>
      <c r="BD342" s="12"/>
      <c r="BE342" s="12"/>
      <c r="BF342" s="12"/>
      <c r="BG342" s="12"/>
      <c r="BH342" s="12"/>
    </row>
    <row r="343" spans="1:60" ht="15" customHeight="1">
      <c r="A343" s="38" t="str">
        <f t="shared" ca="1" si="15"/>
        <v/>
      </c>
      <c r="B343" s="34" t="str">
        <f t="shared" ca="1" si="16"/>
        <v/>
      </c>
      <c r="C343" s="26" t="s">
        <v>29</v>
      </c>
      <c r="D343" s="27">
        <f t="shared" si="17"/>
        <v>41249</v>
      </c>
      <c r="E343" s="21"/>
      <c r="F343" s="22"/>
      <c r="G343" s="22"/>
      <c r="H343" s="22"/>
      <c r="I343" s="23"/>
      <c r="J343" s="23"/>
      <c r="K343" s="23"/>
      <c r="L343" s="24"/>
      <c r="M343" s="24"/>
      <c r="N343" s="24"/>
      <c r="O343" s="25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  <c r="AZ343" s="12"/>
      <c r="BA343" s="12"/>
      <c r="BB343" s="12"/>
      <c r="BC343" s="12"/>
      <c r="BD343" s="12"/>
      <c r="BE343" s="12"/>
      <c r="BF343" s="12"/>
      <c r="BG343" s="12"/>
      <c r="BH343" s="12"/>
    </row>
    <row r="344" spans="1:60" ht="15" customHeight="1">
      <c r="A344" s="38" t="str">
        <f t="shared" ca="1" si="15"/>
        <v/>
      </c>
      <c r="B344" s="34" t="str">
        <f t="shared" ca="1" si="16"/>
        <v/>
      </c>
      <c r="C344" s="26" t="s">
        <v>30</v>
      </c>
      <c r="D344" s="27">
        <f t="shared" si="17"/>
        <v>41250</v>
      </c>
      <c r="E344" s="21"/>
      <c r="F344" s="22"/>
      <c r="G344" s="22"/>
      <c r="H344" s="22"/>
      <c r="I344" s="23"/>
      <c r="J344" s="23"/>
      <c r="K344" s="23"/>
      <c r="L344" s="24"/>
      <c r="M344" s="24"/>
      <c r="N344" s="24"/>
      <c r="O344" s="25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  <c r="BA344" s="12"/>
      <c r="BB344" s="12"/>
      <c r="BC344" s="12"/>
      <c r="BD344" s="12"/>
      <c r="BE344" s="12"/>
      <c r="BF344" s="12"/>
      <c r="BG344" s="12"/>
      <c r="BH344" s="12"/>
    </row>
    <row r="345" spans="1:60" ht="15" customHeight="1">
      <c r="A345" s="38" t="str">
        <f t="shared" ca="1" si="15"/>
        <v/>
      </c>
      <c r="B345" s="34" t="str">
        <f t="shared" ca="1" si="16"/>
        <v/>
      </c>
      <c r="C345" s="26" t="s">
        <v>31</v>
      </c>
      <c r="D345" s="27">
        <f t="shared" si="17"/>
        <v>41251</v>
      </c>
      <c r="E345" s="21"/>
      <c r="F345" s="22"/>
      <c r="G345" s="22"/>
      <c r="H345" s="22"/>
      <c r="I345" s="23"/>
      <c r="J345" s="23"/>
      <c r="K345" s="23"/>
      <c r="L345" s="24"/>
      <c r="M345" s="24"/>
      <c r="N345" s="24"/>
      <c r="O345" s="25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  <c r="BA345" s="12"/>
      <c r="BB345" s="12"/>
      <c r="BC345" s="12"/>
      <c r="BD345" s="12"/>
      <c r="BE345" s="12"/>
      <c r="BF345" s="12"/>
      <c r="BG345" s="12"/>
      <c r="BH345" s="12"/>
    </row>
    <row r="346" spans="1:60" ht="15" customHeight="1">
      <c r="A346" s="38" t="str">
        <f t="shared" ca="1" si="15"/>
        <v/>
      </c>
      <c r="B346" s="34" t="str">
        <f t="shared" ca="1" si="16"/>
        <v/>
      </c>
      <c r="C346" s="26" t="s">
        <v>32</v>
      </c>
      <c r="D346" s="27">
        <f t="shared" si="17"/>
        <v>41252</v>
      </c>
      <c r="E346" s="21"/>
      <c r="F346" s="22"/>
      <c r="G346" s="22"/>
      <c r="H346" s="22"/>
      <c r="I346" s="23"/>
      <c r="J346" s="23"/>
      <c r="K346" s="23"/>
      <c r="L346" s="24"/>
      <c r="M346" s="24"/>
      <c r="N346" s="24"/>
      <c r="O346" s="25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  <c r="BA346" s="12"/>
      <c r="BB346" s="12"/>
      <c r="BC346" s="12"/>
      <c r="BD346" s="12"/>
      <c r="BE346" s="12"/>
      <c r="BF346" s="12"/>
      <c r="BG346" s="12"/>
      <c r="BH346" s="12"/>
    </row>
    <row r="347" spans="1:60" ht="15" customHeight="1">
      <c r="A347" s="38" t="str">
        <f t="shared" ca="1" si="15"/>
        <v/>
      </c>
      <c r="B347" s="34" t="str">
        <f t="shared" ca="1" si="16"/>
        <v/>
      </c>
      <c r="C347" s="26" t="s">
        <v>33</v>
      </c>
      <c r="D347" s="27">
        <f t="shared" si="17"/>
        <v>41253</v>
      </c>
      <c r="E347" s="21"/>
      <c r="F347" s="22"/>
      <c r="G347" s="22"/>
      <c r="H347" s="22"/>
      <c r="I347" s="23"/>
      <c r="J347" s="23"/>
      <c r="K347" s="23"/>
      <c r="L347" s="24"/>
      <c r="M347" s="24"/>
      <c r="N347" s="24"/>
      <c r="O347" s="25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  <c r="BA347" s="12"/>
      <c r="BB347" s="12"/>
      <c r="BC347" s="12"/>
      <c r="BD347" s="12"/>
      <c r="BE347" s="12"/>
      <c r="BF347" s="12"/>
      <c r="BG347" s="12"/>
      <c r="BH347" s="12"/>
    </row>
    <row r="348" spans="1:60" ht="15" customHeight="1">
      <c r="A348" s="38" t="str">
        <f t="shared" ca="1" si="15"/>
        <v/>
      </c>
      <c r="B348" s="34" t="str">
        <f t="shared" ca="1" si="16"/>
        <v/>
      </c>
      <c r="C348" s="26" t="s">
        <v>34</v>
      </c>
      <c r="D348" s="27">
        <f t="shared" si="17"/>
        <v>41254</v>
      </c>
      <c r="E348" s="21"/>
      <c r="F348" s="22"/>
      <c r="G348" s="22"/>
      <c r="H348" s="22"/>
      <c r="I348" s="23"/>
      <c r="J348" s="23"/>
      <c r="K348" s="23"/>
      <c r="L348" s="24"/>
      <c r="M348" s="24"/>
      <c r="N348" s="24"/>
      <c r="O348" s="25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  <c r="BA348" s="12"/>
      <c r="BB348" s="12"/>
      <c r="BC348" s="12"/>
      <c r="BD348" s="12"/>
      <c r="BE348" s="12"/>
      <c r="BF348" s="12"/>
      <c r="BG348" s="12"/>
      <c r="BH348" s="12"/>
    </row>
    <row r="349" spans="1:60" ht="15" customHeight="1">
      <c r="A349" s="38" t="str">
        <f t="shared" ca="1" si="15"/>
        <v/>
      </c>
      <c r="B349" s="34" t="str">
        <f t="shared" ca="1" si="16"/>
        <v/>
      </c>
      <c r="C349" s="26" t="s">
        <v>28</v>
      </c>
      <c r="D349" s="27">
        <f t="shared" si="17"/>
        <v>41255</v>
      </c>
      <c r="E349" s="21"/>
      <c r="F349" s="22"/>
      <c r="G349" s="22"/>
      <c r="H349" s="22"/>
      <c r="I349" s="23"/>
      <c r="J349" s="23"/>
      <c r="K349" s="23"/>
      <c r="L349" s="24"/>
      <c r="M349" s="24"/>
      <c r="N349" s="24"/>
      <c r="O349" s="25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  <c r="BA349" s="12"/>
      <c r="BB349" s="12"/>
      <c r="BC349" s="12"/>
      <c r="BD349" s="12"/>
      <c r="BE349" s="12"/>
      <c r="BF349" s="12"/>
      <c r="BG349" s="12"/>
      <c r="BH349" s="12"/>
    </row>
    <row r="350" spans="1:60" ht="15" customHeight="1">
      <c r="A350" s="38" t="str">
        <f t="shared" ca="1" si="15"/>
        <v/>
      </c>
      <c r="B350" s="34" t="str">
        <f t="shared" ca="1" si="16"/>
        <v/>
      </c>
      <c r="C350" s="26" t="s">
        <v>29</v>
      </c>
      <c r="D350" s="27">
        <f t="shared" si="17"/>
        <v>41256</v>
      </c>
      <c r="E350" s="21"/>
      <c r="F350" s="22"/>
      <c r="G350" s="22"/>
      <c r="H350" s="22"/>
      <c r="I350" s="23"/>
      <c r="J350" s="23"/>
      <c r="K350" s="23"/>
      <c r="L350" s="24"/>
      <c r="M350" s="24"/>
      <c r="N350" s="24"/>
      <c r="O350" s="25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  <c r="BA350" s="12"/>
      <c r="BB350" s="12"/>
      <c r="BC350" s="12"/>
      <c r="BD350" s="12"/>
      <c r="BE350" s="12"/>
      <c r="BF350" s="12"/>
      <c r="BG350" s="12"/>
      <c r="BH350" s="12"/>
    </row>
    <row r="351" spans="1:60" ht="15" customHeight="1">
      <c r="A351" s="38" t="str">
        <f t="shared" ca="1" si="15"/>
        <v/>
      </c>
      <c r="B351" s="34" t="str">
        <f t="shared" ca="1" si="16"/>
        <v/>
      </c>
      <c r="C351" s="26" t="s">
        <v>30</v>
      </c>
      <c r="D351" s="27">
        <f t="shared" si="17"/>
        <v>41257</v>
      </c>
      <c r="E351" s="21"/>
      <c r="F351" s="22"/>
      <c r="G351" s="22"/>
      <c r="H351" s="22"/>
      <c r="I351" s="23"/>
      <c r="J351" s="23"/>
      <c r="K351" s="23"/>
      <c r="L351" s="24"/>
      <c r="M351" s="24"/>
      <c r="N351" s="24"/>
      <c r="O351" s="25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  <c r="BA351" s="12"/>
      <c r="BB351" s="12"/>
      <c r="BC351" s="12"/>
      <c r="BD351" s="12"/>
      <c r="BE351" s="12"/>
      <c r="BF351" s="12"/>
      <c r="BG351" s="12"/>
      <c r="BH351" s="12"/>
    </row>
    <row r="352" spans="1:60" ht="15" customHeight="1">
      <c r="A352" s="38" t="str">
        <f t="shared" ca="1" si="15"/>
        <v/>
      </c>
      <c r="B352" s="34" t="str">
        <f t="shared" ca="1" si="16"/>
        <v/>
      </c>
      <c r="C352" s="26" t="s">
        <v>31</v>
      </c>
      <c r="D352" s="27">
        <f t="shared" si="17"/>
        <v>41258</v>
      </c>
      <c r="E352" s="21"/>
      <c r="F352" s="22"/>
      <c r="G352" s="22"/>
      <c r="H352" s="22"/>
      <c r="I352" s="23"/>
      <c r="J352" s="23"/>
      <c r="K352" s="23"/>
      <c r="L352" s="24"/>
      <c r="M352" s="24"/>
      <c r="N352" s="24"/>
      <c r="O352" s="25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  <c r="BA352" s="12"/>
      <c r="BB352" s="12"/>
      <c r="BC352" s="12"/>
      <c r="BD352" s="12"/>
      <c r="BE352" s="12"/>
      <c r="BF352" s="12"/>
      <c r="BG352" s="12"/>
      <c r="BH352" s="12"/>
    </row>
    <row r="353" spans="1:60" ht="15" customHeight="1">
      <c r="A353" s="38" t="str">
        <f t="shared" ca="1" si="15"/>
        <v/>
      </c>
      <c r="B353" s="34" t="str">
        <f t="shared" ca="1" si="16"/>
        <v/>
      </c>
      <c r="C353" s="26" t="s">
        <v>32</v>
      </c>
      <c r="D353" s="27">
        <f t="shared" si="17"/>
        <v>41259</v>
      </c>
      <c r="E353" s="21"/>
      <c r="F353" s="22"/>
      <c r="G353" s="22"/>
      <c r="H353" s="22"/>
      <c r="I353" s="23"/>
      <c r="J353" s="23"/>
      <c r="K353" s="23"/>
      <c r="L353" s="24"/>
      <c r="M353" s="24"/>
      <c r="N353" s="24"/>
      <c r="O353" s="25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</row>
    <row r="354" spans="1:60" ht="15" customHeight="1">
      <c r="A354" s="38" t="str">
        <f t="shared" ca="1" si="15"/>
        <v/>
      </c>
      <c r="B354" s="34" t="str">
        <f t="shared" ca="1" si="16"/>
        <v/>
      </c>
      <c r="C354" s="26" t="s">
        <v>33</v>
      </c>
      <c r="D354" s="27">
        <f t="shared" si="17"/>
        <v>41260</v>
      </c>
      <c r="E354" s="21"/>
      <c r="F354" s="22"/>
      <c r="G354" s="22"/>
      <c r="H354" s="22"/>
      <c r="I354" s="23"/>
      <c r="J354" s="23"/>
      <c r="K354" s="23"/>
      <c r="L354" s="24"/>
      <c r="M354" s="24"/>
      <c r="N354" s="24"/>
      <c r="O354" s="25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  <c r="BA354" s="12"/>
      <c r="BB354" s="12"/>
      <c r="BC354" s="12"/>
      <c r="BD354" s="12"/>
      <c r="BE354" s="12"/>
      <c r="BF354" s="12"/>
      <c r="BG354" s="12"/>
      <c r="BH354" s="12"/>
    </row>
    <row r="355" spans="1:60" ht="15" customHeight="1">
      <c r="A355" s="38" t="str">
        <f t="shared" ca="1" si="15"/>
        <v/>
      </c>
      <c r="B355" s="34" t="str">
        <f t="shared" ca="1" si="16"/>
        <v/>
      </c>
      <c r="C355" s="26" t="s">
        <v>34</v>
      </c>
      <c r="D355" s="27">
        <f t="shared" si="17"/>
        <v>41261</v>
      </c>
      <c r="E355" s="21"/>
      <c r="F355" s="22"/>
      <c r="G355" s="22"/>
      <c r="H355" s="22"/>
      <c r="I355" s="23"/>
      <c r="J355" s="23"/>
      <c r="K355" s="23"/>
      <c r="L355" s="24"/>
      <c r="M355" s="24"/>
      <c r="N355" s="24"/>
      <c r="O355" s="25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  <c r="BA355" s="12"/>
      <c r="BB355" s="12"/>
      <c r="BC355" s="12"/>
      <c r="BD355" s="12"/>
      <c r="BE355" s="12"/>
      <c r="BF355" s="12"/>
      <c r="BG355" s="12"/>
      <c r="BH355" s="12"/>
    </row>
    <row r="356" spans="1:60" ht="15" customHeight="1">
      <c r="A356" s="38" t="str">
        <f t="shared" ca="1" si="15"/>
        <v/>
      </c>
      <c r="B356" s="34" t="str">
        <f t="shared" ca="1" si="16"/>
        <v/>
      </c>
      <c r="C356" s="26" t="s">
        <v>28</v>
      </c>
      <c r="D356" s="27">
        <f t="shared" si="17"/>
        <v>41262</v>
      </c>
      <c r="E356" s="21"/>
      <c r="F356" s="22"/>
      <c r="G356" s="22"/>
      <c r="H356" s="22"/>
      <c r="I356" s="23"/>
      <c r="J356" s="23"/>
      <c r="K356" s="23"/>
      <c r="L356" s="24"/>
      <c r="M356" s="24"/>
      <c r="N356" s="24"/>
      <c r="O356" s="25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  <c r="BA356" s="12"/>
      <c r="BB356" s="12"/>
      <c r="BC356" s="12"/>
      <c r="BD356" s="12"/>
      <c r="BE356" s="12"/>
      <c r="BF356" s="12"/>
      <c r="BG356" s="12"/>
      <c r="BH356" s="12"/>
    </row>
    <row r="357" spans="1:60" ht="15" customHeight="1">
      <c r="A357" s="38" t="str">
        <f t="shared" ca="1" si="15"/>
        <v/>
      </c>
      <c r="B357" s="34" t="str">
        <f t="shared" ca="1" si="16"/>
        <v/>
      </c>
      <c r="C357" s="26" t="s">
        <v>29</v>
      </c>
      <c r="D357" s="27">
        <f t="shared" si="17"/>
        <v>41263</v>
      </c>
      <c r="E357" s="21"/>
      <c r="F357" s="22"/>
      <c r="G357" s="22"/>
      <c r="H357" s="22"/>
      <c r="I357" s="23"/>
      <c r="J357" s="23"/>
      <c r="K357" s="23"/>
      <c r="L357" s="24"/>
      <c r="M357" s="24"/>
      <c r="N357" s="24"/>
      <c r="O357" s="25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  <c r="BA357" s="12"/>
      <c r="BB357" s="12"/>
      <c r="BC357" s="12"/>
      <c r="BD357" s="12"/>
      <c r="BE357" s="12"/>
      <c r="BF357" s="12"/>
      <c r="BG357" s="12"/>
      <c r="BH357" s="12"/>
    </row>
    <row r="358" spans="1:60" ht="15" customHeight="1">
      <c r="A358" s="38" t="str">
        <f t="shared" ca="1" si="15"/>
        <v/>
      </c>
      <c r="B358" s="34" t="str">
        <f t="shared" ca="1" si="16"/>
        <v/>
      </c>
      <c r="C358" s="26" t="s">
        <v>30</v>
      </c>
      <c r="D358" s="27">
        <f t="shared" si="17"/>
        <v>41264</v>
      </c>
      <c r="E358" s="21"/>
      <c r="F358" s="22"/>
      <c r="G358" s="22"/>
      <c r="H358" s="22"/>
      <c r="I358" s="23"/>
      <c r="J358" s="23"/>
      <c r="K358" s="23"/>
      <c r="L358" s="24"/>
      <c r="M358" s="24"/>
      <c r="N358" s="24"/>
      <c r="O358" s="25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  <c r="BA358" s="12"/>
      <c r="BB358" s="12"/>
      <c r="BC358" s="12"/>
      <c r="BD358" s="12"/>
      <c r="BE358" s="12"/>
      <c r="BF358" s="12"/>
      <c r="BG358" s="12"/>
      <c r="BH358" s="12"/>
    </row>
    <row r="359" spans="1:60" ht="15" customHeight="1">
      <c r="A359" s="38" t="str">
        <f t="shared" ca="1" si="15"/>
        <v/>
      </c>
      <c r="B359" s="34" t="str">
        <f t="shared" ca="1" si="16"/>
        <v/>
      </c>
      <c r="C359" s="26" t="s">
        <v>31</v>
      </c>
      <c r="D359" s="27">
        <f t="shared" si="17"/>
        <v>41265</v>
      </c>
      <c r="E359" s="21"/>
      <c r="F359" s="22"/>
      <c r="G359" s="22"/>
      <c r="H359" s="22"/>
      <c r="I359" s="23"/>
      <c r="J359" s="23"/>
      <c r="K359" s="23"/>
      <c r="L359" s="24"/>
      <c r="M359" s="24"/>
      <c r="N359" s="24"/>
      <c r="O359" s="25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  <c r="BA359" s="12"/>
      <c r="BB359" s="12"/>
      <c r="BC359" s="12"/>
      <c r="BD359" s="12"/>
      <c r="BE359" s="12"/>
      <c r="BF359" s="12"/>
      <c r="BG359" s="12"/>
      <c r="BH359" s="12"/>
    </row>
    <row r="360" spans="1:60" ht="15" customHeight="1">
      <c r="A360" s="38" t="str">
        <f t="shared" ca="1" si="15"/>
        <v/>
      </c>
      <c r="B360" s="34" t="str">
        <f t="shared" ca="1" si="16"/>
        <v/>
      </c>
      <c r="C360" s="26" t="s">
        <v>32</v>
      </c>
      <c r="D360" s="27">
        <f t="shared" si="17"/>
        <v>41266</v>
      </c>
      <c r="E360" s="21"/>
      <c r="F360" s="22"/>
      <c r="G360" s="22"/>
      <c r="H360" s="22"/>
      <c r="I360" s="23"/>
      <c r="J360" s="23"/>
      <c r="K360" s="23"/>
      <c r="L360" s="24"/>
      <c r="M360" s="24"/>
      <c r="N360" s="24"/>
      <c r="O360" s="25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  <c r="BA360" s="12"/>
      <c r="BB360" s="12"/>
      <c r="BC360" s="12"/>
      <c r="BD360" s="12"/>
      <c r="BE360" s="12"/>
      <c r="BF360" s="12"/>
      <c r="BG360" s="12"/>
      <c r="BH360" s="12"/>
    </row>
    <row r="361" spans="1:60" ht="15" customHeight="1">
      <c r="A361" s="38" t="str">
        <f t="shared" ca="1" si="15"/>
        <v/>
      </c>
      <c r="B361" s="34" t="str">
        <f t="shared" ca="1" si="16"/>
        <v/>
      </c>
      <c r="C361" s="26" t="s">
        <v>33</v>
      </c>
      <c r="D361" s="27">
        <f t="shared" si="17"/>
        <v>41267</v>
      </c>
      <c r="E361" s="21"/>
      <c r="F361" s="22"/>
      <c r="G361" s="22"/>
      <c r="H361" s="22"/>
      <c r="I361" s="23"/>
      <c r="J361" s="23"/>
      <c r="K361" s="23"/>
      <c r="L361" s="24"/>
      <c r="M361" s="24"/>
      <c r="N361" s="24"/>
      <c r="O361" s="25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  <c r="BA361" s="12"/>
      <c r="BB361" s="12"/>
      <c r="BC361" s="12"/>
      <c r="BD361" s="12"/>
      <c r="BE361" s="12"/>
      <c r="BF361" s="12"/>
      <c r="BG361" s="12"/>
      <c r="BH361" s="12"/>
    </row>
    <row r="362" spans="1:60" ht="15" customHeight="1">
      <c r="A362" s="38" t="str">
        <f t="shared" ca="1" si="15"/>
        <v/>
      </c>
      <c r="B362" s="34" t="str">
        <f t="shared" ca="1" si="16"/>
        <v/>
      </c>
      <c r="C362" s="26" t="s">
        <v>34</v>
      </c>
      <c r="D362" s="27">
        <f t="shared" si="17"/>
        <v>41268</v>
      </c>
      <c r="E362" s="21"/>
      <c r="F362" s="22"/>
      <c r="G362" s="22"/>
      <c r="H362" s="22"/>
      <c r="I362" s="23"/>
      <c r="J362" s="23"/>
      <c r="K362" s="23"/>
      <c r="L362" s="24"/>
      <c r="M362" s="24"/>
      <c r="N362" s="24"/>
      <c r="O362" s="25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  <c r="BA362" s="12"/>
      <c r="BB362" s="12"/>
      <c r="BC362" s="12"/>
      <c r="BD362" s="12"/>
      <c r="BE362" s="12"/>
      <c r="BF362" s="12"/>
      <c r="BG362" s="12"/>
      <c r="BH362" s="12"/>
    </row>
    <row r="363" spans="1:60" ht="15" customHeight="1">
      <c r="C363" s="16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  <c r="BA363" s="12"/>
      <c r="BB363" s="12"/>
      <c r="BC363" s="12"/>
      <c r="BD363" s="12"/>
      <c r="BE363" s="12"/>
      <c r="BF363" s="12"/>
      <c r="BG363" s="12"/>
      <c r="BH363" s="12"/>
    </row>
  </sheetData>
  <mergeCells count="1">
    <mergeCell ref="E1:O1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E57"/>
  <sheetViews>
    <sheetView workbookViewId="0">
      <selection activeCell="G14" sqref="G14"/>
    </sheetView>
  </sheetViews>
  <sheetFormatPr defaultRowHeight="14.25"/>
  <cols>
    <col min="1" max="1" width="29.625" customWidth="1"/>
    <col min="2" max="2" width="5.5" customWidth="1"/>
    <col min="3" max="3" width="9" style="150"/>
  </cols>
  <sheetData>
    <row r="2" spans="1:4" ht="15" thickBot="1"/>
    <row r="3" spans="1:4">
      <c r="A3" s="156"/>
      <c r="B3" s="157" t="s">
        <v>0</v>
      </c>
      <c r="C3" s="158">
        <v>0.44890000000000002</v>
      </c>
    </row>
    <row r="4" spans="1:4">
      <c r="A4" s="160"/>
      <c r="B4" s="153" t="s">
        <v>12</v>
      </c>
      <c r="C4" s="159">
        <v>0.54530000000000001</v>
      </c>
    </row>
    <row r="5" spans="1:4">
      <c r="A5" s="160" t="s">
        <v>62</v>
      </c>
      <c r="B5" s="153" t="s">
        <v>0</v>
      </c>
      <c r="C5" s="159">
        <v>0.2873</v>
      </c>
    </row>
    <row r="6" spans="1:4" ht="15" thickBot="1">
      <c r="A6" s="229" t="s">
        <v>63</v>
      </c>
      <c r="B6" s="161" t="s">
        <v>12</v>
      </c>
      <c r="C6" s="162">
        <v>0.69789999999999996</v>
      </c>
    </row>
    <row r="7" spans="1:4">
      <c r="A7" s="163" t="s">
        <v>64</v>
      </c>
      <c r="B7" s="164" t="s">
        <v>0</v>
      </c>
      <c r="C7" s="165">
        <v>0.44869999999999999</v>
      </c>
    </row>
    <row r="8" spans="1:4">
      <c r="A8" s="166" t="s">
        <v>65</v>
      </c>
      <c r="B8" s="152" t="s">
        <v>0</v>
      </c>
      <c r="C8" s="167">
        <v>0.52449999999999997</v>
      </c>
    </row>
    <row r="9" spans="1:4">
      <c r="A9" s="166" t="s">
        <v>98</v>
      </c>
      <c r="B9" s="152" t="s">
        <v>0</v>
      </c>
      <c r="C9" s="167">
        <v>0.39055000000000001</v>
      </c>
    </row>
    <row r="10" spans="1:4" ht="15" thickBot="1">
      <c r="A10" s="168" t="s">
        <v>66</v>
      </c>
      <c r="B10" s="169" t="s">
        <v>0</v>
      </c>
      <c r="C10" s="170">
        <v>0.56579999999999997</v>
      </c>
    </row>
    <row r="11" spans="1:4">
      <c r="A11" s="183" t="s">
        <v>67</v>
      </c>
      <c r="B11" s="184" t="s">
        <v>35</v>
      </c>
      <c r="C11" s="185">
        <v>0.183</v>
      </c>
      <c r="D11" s="189"/>
    </row>
    <row r="12" spans="1:4">
      <c r="A12" s="173" t="s">
        <v>71</v>
      </c>
      <c r="B12" s="151" t="s">
        <v>35</v>
      </c>
      <c r="C12" s="172">
        <v>0.27260000000000001</v>
      </c>
      <c r="D12" s="189"/>
    </row>
    <row r="13" spans="1:4">
      <c r="A13" s="171" t="s">
        <v>68</v>
      </c>
      <c r="B13" s="151" t="s">
        <v>35</v>
      </c>
      <c r="C13" s="172">
        <f>B57/(B57+B35+0.5*B36)</f>
        <v>0.27607108417137344</v>
      </c>
      <c r="D13" s="189"/>
    </row>
    <row r="14" spans="1:4">
      <c r="A14" s="171" t="s">
        <v>72</v>
      </c>
      <c r="B14" s="151" t="s">
        <v>35</v>
      </c>
      <c r="C14" s="172">
        <v>0.36113000000000001</v>
      </c>
      <c r="D14" s="189"/>
    </row>
    <row r="15" spans="1:4">
      <c r="A15" s="173" t="s">
        <v>69</v>
      </c>
      <c r="B15" s="151" t="s">
        <v>35</v>
      </c>
      <c r="C15" s="172">
        <v>0.23280000000000001</v>
      </c>
      <c r="D15" s="189"/>
    </row>
    <row r="16" spans="1:4" ht="15" thickBot="1">
      <c r="A16" s="174" t="s">
        <v>73</v>
      </c>
      <c r="B16" s="175" t="s">
        <v>35</v>
      </c>
      <c r="C16" s="176">
        <v>9.3100000000000002E-2</v>
      </c>
      <c r="D16" s="189"/>
    </row>
    <row r="17" spans="1:5">
      <c r="A17" s="177" t="s">
        <v>74</v>
      </c>
      <c r="B17" s="178" t="s">
        <v>76</v>
      </c>
      <c r="C17" s="179">
        <v>0.61</v>
      </c>
    </row>
    <row r="18" spans="1:5" ht="15" thickBot="1">
      <c r="A18" s="180" t="s">
        <v>75</v>
      </c>
      <c r="B18" s="181" t="s">
        <v>76</v>
      </c>
      <c r="C18" s="182">
        <v>0.72599999999999998</v>
      </c>
    </row>
    <row r="19" spans="1:5" ht="15" thickBot="1">
      <c r="A19" t="s">
        <v>96</v>
      </c>
      <c r="D19">
        <v>372.238</v>
      </c>
    </row>
    <row r="20" spans="1:5">
      <c r="A20" s="206" t="s">
        <v>95</v>
      </c>
      <c r="B20" s="154" t="s">
        <v>1</v>
      </c>
      <c r="C20" s="155">
        <v>0.1246</v>
      </c>
      <c r="E20" t="s">
        <v>94</v>
      </c>
    </row>
    <row r="21" spans="1:5" ht="18.75">
      <c r="A21" s="207" t="s">
        <v>70</v>
      </c>
      <c r="B21" s="208" t="s">
        <v>1</v>
      </c>
      <c r="C21" s="209">
        <v>0.2009</v>
      </c>
      <c r="D21">
        <v>293.029</v>
      </c>
    </row>
    <row r="22" spans="1:5" ht="15" thickBot="1">
      <c r="A22" s="224" t="s">
        <v>110</v>
      </c>
      <c r="B22" s="225" t="s">
        <v>1</v>
      </c>
      <c r="C22" s="226">
        <v>0.19872999999999999</v>
      </c>
      <c r="D22">
        <v>562.01499999999999</v>
      </c>
    </row>
    <row r="23" spans="1:5" ht="15.75">
      <c r="A23" s="217" t="s">
        <v>107</v>
      </c>
      <c r="B23" s="218"/>
      <c r="C23" s="214"/>
      <c r="D23">
        <v>241.07499999999999</v>
      </c>
    </row>
    <row r="24" spans="1:5" ht="15.75">
      <c r="A24" s="219" t="s">
        <v>101</v>
      </c>
      <c r="B24" s="220" t="s">
        <v>3</v>
      </c>
      <c r="C24" s="215">
        <v>0.1749</v>
      </c>
    </row>
    <row r="25" spans="1:5">
      <c r="A25" s="219" t="s">
        <v>111</v>
      </c>
      <c r="B25" s="220" t="s">
        <v>3</v>
      </c>
      <c r="C25" s="215">
        <v>0.21489</v>
      </c>
    </row>
    <row r="26" spans="1:5" ht="15.75">
      <c r="A26" s="219" t="s">
        <v>106</v>
      </c>
      <c r="B26" s="220"/>
      <c r="C26" s="215"/>
      <c r="D26">
        <v>249.68299999999999</v>
      </c>
    </row>
    <row r="27" spans="1:5" ht="15.75">
      <c r="A27" s="219" t="s">
        <v>105</v>
      </c>
      <c r="B27" s="220"/>
      <c r="C27" s="215"/>
      <c r="D27">
        <v>287.55700000000002</v>
      </c>
    </row>
    <row r="28" spans="1:5" ht="15.75">
      <c r="A28" s="219" t="s">
        <v>103</v>
      </c>
      <c r="B28" s="220"/>
      <c r="C28" s="215">
        <v>0.54342000000000001</v>
      </c>
      <c r="D28">
        <v>1235.8499999999999</v>
      </c>
    </row>
    <row r="29" spans="1:5">
      <c r="A29" s="219" t="s">
        <v>102</v>
      </c>
      <c r="B29" s="220"/>
      <c r="C29" s="215">
        <v>0.48945</v>
      </c>
      <c r="D29">
        <v>196.01400000000001</v>
      </c>
    </row>
    <row r="30" spans="1:5" ht="15.75">
      <c r="A30" s="219" t="s">
        <v>104</v>
      </c>
      <c r="B30" s="220" t="s">
        <v>7</v>
      </c>
      <c r="C30" s="215">
        <v>9.8589999999999997E-2</v>
      </c>
    </row>
    <row r="31" spans="1:5" ht="15" thickBot="1">
      <c r="A31" s="221" t="s">
        <v>100</v>
      </c>
      <c r="B31" s="222" t="s">
        <v>7</v>
      </c>
      <c r="C31" s="216">
        <v>0.20188</v>
      </c>
    </row>
    <row r="32" spans="1:5">
      <c r="A32" s="8" t="s">
        <v>83</v>
      </c>
      <c r="B32" s="192">
        <v>17</v>
      </c>
      <c r="E32" s="93" t="s">
        <v>45</v>
      </c>
    </row>
    <row r="33" spans="1:5">
      <c r="A33" s="193" t="s">
        <v>11</v>
      </c>
      <c r="B33" s="194">
        <v>62</v>
      </c>
      <c r="E33" s="96" t="s">
        <v>49</v>
      </c>
    </row>
    <row r="34" spans="1:5">
      <c r="A34" s="193" t="s">
        <v>12</v>
      </c>
      <c r="B34" s="194">
        <v>94.97</v>
      </c>
      <c r="E34" s="96" t="s">
        <v>50</v>
      </c>
    </row>
    <row r="35" spans="1:5">
      <c r="A35" s="193" t="s">
        <v>84</v>
      </c>
      <c r="B35" s="194">
        <v>96.1</v>
      </c>
    </row>
    <row r="36" spans="1:5">
      <c r="A36" s="193" t="s">
        <v>85</v>
      </c>
      <c r="B36" s="194">
        <v>18</v>
      </c>
      <c r="E36" s="187" t="s">
        <v>77</v>
      </c>
    </row>
    <row r="37" spans="1:5" ht="15">
      <c r="A37" s="193" t="s">
        <v>86</v>
      </c>
      <c r="B37" s="194">
        <v>18</v>
      </c>
      <c r="E37" s="188" t="s">
        <v>78</v>
      </c>
    </row>
    <row r="38" spans="1:5">
      <c r="A38" s="191" t="s">
        <v>87</v>
      </c>
      <c r="B38" s="192">
        <v>60.01</v>
      </c>
      <c r="E38" s="150"/>
    </row>
    <row r="39" spans="1:5">
      <c r="A39" s="191" t="s">
        <v>88</v>
      </c>
      <c r="B39" s="192">
        <v>46</v>
      </c>
    </row>
    <row r="40" spans="1:5">
      <c r="A40" s="191"/>
      <c r="B40" s="192"/>
    </row>
    <row r="41" spans="1:5">
      <c r="A41" s="195" t="s">
        <v>80</v>
      </c>
      <c r="B41" s="196">
        <v>1</v>
      </c>
    </row>
    <row r="42" spans="1:5">
      <c r="A42" s="195" t="s">
        <v>81</v>
      </c>
      <c r="B42" s="196">
        <v>16</v>
      </c>
    </row>
    <row r="43" spans="1:5">
      <c r="A43" s="195" t="s">
        <v>7</v>
      </c>
      <c r="B43" s="196">
        <v>24.3</v>
      </c>
    </row>
    <row r="44" spans="1:5">
      <c r="A44" s="195" t="s">
        <v>82</v>
      </c>
      <c r="B44" s="196">
        <v>32.1</v>
      </c>
    </row>
    <row r="45" spans="1:5">
      <c r="A45" s="195" t="s">
        <v>0</v>
      </c>
      <c r="B45" s="196">
        <v>39.1</v>
      </c>
    </row>
    <row r="46" spans="1:5">
      <c r="A46" s="8" t="s">
        <v>40</v>
      </c>
      <c r="B46" s="192">
        <v>14</v>
      </c>
    </row>
    <row r="47" spans="1:5">
      <c r="A47" s="8" t="s">
        <v>41</v>
      </c>
      <c r="B47" s="192">
        <v>30.97</v>
      </c>
    </row>
    <row r="48" spans="1:5">
      <c r="A48" s="8" t="s">
        <v>3</v>
      </c>
      <c r="B48" s="192">
        <v>10.81</v>
      </c>
    </row>
    <row r="49" spans="1:2">
      <c r="A49" s="8" t="s">
        <v>1</v>
      </c>
      <c r="B49" s="192">
        <v>55.85</v>
      </c>
    </row>
    <row r="50" spans="1:2">
      <c r="A50" s="197" t="s">
        <v>2</v>
      </c>
      <c r="B50" s="192">
        <v>54.94</v>
      </c>
    </row>
    <row r="51" spans="1:2">
      <c r="A51" s="198" t="s">
        <v>5</v>
      </c>
      <c r="B51" s="199">
        <v>65.38</v>
      </c>
    </row>
    <row r="52" spans="1:2">
      <c r="A52" s="198" t="s">
        <v>6</v>
      </c>
      <c r="B52" s="199">
        <v>95.94</v>
      </c>
    </row>
    <row r="53" spans="1:2">
      <c r="A53" s="198" t="s">
        <v>4</v>
      </c>
      <c r="B53" s="200">
        <v>63.55</v>
      </c>
    </row>
    <row r="54" spans="1:2">
      <c r="A54" s="201" t="s">
        <v>89</v>
      </c>
      <c r="B54" s="192">
        <v>12.01</v>
      </c>
    </row>
    <row r="55" spans="1:2">
      <c r="A55" s="202" t="s">
        <v>90</v>
      </c>
      <c r="B55" s="192">
        <v>22.99</v>
      </c>
    </row>
    <row r="56" spans="1:2">
      <c r="A56" s="202" t="s">
        <v>79</v>
      </c>
      <c r="B56" s="192">
        <v>35.450000000000003</v>
      </c>
    </row>
    <row r="57" spans="1:2">
      <c r="A57" s="190" t="s">
        <v>35</v>
      </c>
      <c r="B57" s="203">
        <v>40.08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Калькулятор</vt:lpstr>
      <vt:lpstr>Реминерализатор</vt:lpstr>
      <vt:lpstr>График</vt:lpstr>
      <vt:lpstr>Дневник</vt:lpstr>
      <vt:lpstr>Данные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Костя</dc:creator>
  <cp:lastModifiedBy>123</cp:lastModifiedBy>
  <dcterms:created xsi:type="dcterms:W3CDTF">2009-03-07T11:38:57Z</dcterms:created>
  <dcterms:modified xsi:type="dcterms:W3CDTF">2012-01-16T15:45:23Z</dcterms:modified>
</cp:coreProperties>
</file>